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539"/>
  </bookViews>
  <sheets>
    <sheet name="Сопроводительный лист" sheetId="1" r:id="rId1"/>
    <sheet name="требования" sheetId="6" r:id="rId2"/>
    <sheet name="Спецификация" sheetId="4" r:id="rId3"/>
    <sheet name="Детали МДФ" sheetId="3" r:id="rId4"/>
    <sheet name="прайс" sheetId="7" r:id="rId5"/>
  </sheets>
  <externalReferences>
    <externalReference r:id="rId6"/>
  </externalReferences>
  <definedNames>
    <definedName name="_1Excel_BuiltIn_Print_Area_3_1_1_1">Спецификация!$A$1:$K$85</definedName>
    <definedName name="Excel_BuiltIn_Print_Area_1_1">'Сопроводительный лист'!$A$1:$G$29</definedName>
    <definedName name="Excel_BuiltIn_Print_Area_1_1_1">'Сопроводительный лист'!$A$1:$F$29</definedName>
    <definedName name="Excel_BuiltIn_Print_Area_2" localSheetId="4">прайс!$A$1:$A$42</definedName>
    <definedName name="Excel_BuiltIn_Print_Area_2" localSheetId="1">требования!$A$1:$C$44</definedName>
    <definedName name="Excel_BuiltIn_Print_Area_2">#REF!</definedName>
    <definedName name="Excel_BuiltIn_Print_Area_2_1" localSheetId="4">прайс!$A$1:$A$43</definedName>
    <definedName name="Excel_BuiltIn_Print_Area_2_1" localSheetId="1">требования!$A$1:$C$45</definedName>
    <definedName name="Excel_BuiltIn_Print_Area_2_1">#REF!</definedName>
    <definedName name="Excel_BuiltIn_Print_Area_2_1_1" localSheetId="4">прайс!$A$1:$B$43</definedName>
    <definedName name="Excel_BuiltIn_Print_Area_2_1_1" localSheetId="1">требования!$A$1:$C$45</definedName>
    <definedName name="Excel_BuiltIn_Print_Area_2_1_1">#REF!</definedName>
    <definedName name="Excel_BuiltIn_Print_Area_3_1">Спецификация!$A$1:$K$87</definedName>
    <definedName name="Excel_BuiltIn_Print_Area_3_1_1">Спецификация!$A$1:$K$82</definedName>
    <definedName name="Excel_BuiltIn_Print_Area_3_1_1_1">Спецификация!$A$1:$K$82</definedName>
    <definedName name="_xlnm.Print_Area" localSheetId="3">'Детали МДФ'!$A$1:$L$20</definedName>
    <definedName name="_xlnm.Print_Area" localSheetId="4">прайс!$A$1:$F$43</definedName>
    <definedName name="_xlnm.Print_Area" localSheetId="0">'Сопроводительный лист'!$A$1:$G$41</definedName>
    <definedName name="_xlnm.Print_Area" localSheetId="2">Спецификация!$A$1:$K$81</definedName>
    <definedName name="_xlnm.Print_Area" localSheetId="1">требования!$A$1:$E$45</definedName>
  </definedNames>
  <calcPr calcId="125725"/>
</workbook>
</file>

<file path=xl/calcChain.xml><?xml version="1.0" encoding="utf-8"?>
<calcChain xmlns="http://schemas.openxmlformats.org/spreadsheetml/2006/main">
  <c r="E35" i="6"/>
  <c r="E36"/>
  <c r="E37"/>
  <c r="E38"/>
  <c r="E39"/>
  <c r="E40"/>
  <c r="E34"/>
  <c r="E9"/>
  <c r="E10"/>
  <c r="E14"/>
  <c r="E15"/>
  <c r="E16"/>
  <c r="E17"/>
  <c r="E18"/>
  <c r="E21"/>
  <c r="E22"/>
  <c r="E23"/>
  <c r="E24"/>
  <c r="E42" s="1"/>
  <c r="E25"/>
  <c r="E26"/>
  <c r="E8"/>
  <c r="B35"/>
  <c r="B36"/>
  <c r="B37"/>
  <c r="B38"/>
  <c r="B39"/>
  <c r="B40"/>
  <c r="B41"/>
  <c r="A35"/>
  <c r="A36"/>
  <c r="A37"/>
  <c r="A38"/>
  <c r="A39"/>
  <c r="A40"/>
  <c r="A41"/>
  <c r="A42"/>
  <c r="C22"/>
  <c r="C23"/>
  <c r="C24"/>
  <c r="C25"/>
  <c r="C26"/>
  <c r="C27"/>
  <c r="C28"/>
  <c r="C29"/>
  <c r="B22"/>
  <c r="B23"/>
  <c r="B24"/>
  <c r="B25"/>
  <c r="B26"/>
  <c r="B27"/>
  <c r="B28"/>
  <c r="B29"/>
  <c r="A22"/>
  <c r="A23"/>
  <c r="A24"/>
  <c r="A25"/>
  <c r="A26"/>
  <c r="A27"/>
  <c r="A28"/>
  <c r="A29"/>
  <c r="N5" i="4"/>
  <c r="N4"/>
  <c r="N3"/>
  <c r="N45"/>
  <c r="O44"/>
  <c r="P49"/>
  <c r="M48"/>
  <c r="N47"/>
  <c r="O46"/>
  <c r="P43"/>
  <c r="M39"/>
  <c r="M40"/>
  <c r="M41"/>
  <c r="M42"/>
  <c r="M38"/>
  <c r="M33"/>
  <c r="M32"/>
  <c r="O30"/>
  <c r="Q29"/>
  <c r="Q28"/>
  <c r="M25"/>
  <c r="M26"/>
  <c r="M27"/>
  <c r="M24"/>
  <c r="Q20"/>
  <c r="Q19"/>
  <c r="P18"/>
  <c r="N14"/>
  <c r="M17" l="1"/>
  <c r="C14"/>
  <c r="O6" l="1"/>
  <c r="N57"/>
  <c r="O57"/>
  <c r="M10"/>
  <c r="M11"/>
  <c r="M12"/>
  <c r="M13"/>
  <c r="M15"/>
  <c r="M16"/>
  <c r="B42" i="6" l="1"/>
  <c r="B43"/>
  <c r="B44"/>
  <c r="B45"/>
  <c r="A43"/>
  <c r="A44"/>
  <c r="M9" i="4"/>
  <c r="M57" s="1"/>
  <c r="F1"/>
  <c r="C35" i="6"/>
  <c r="C36"/>
  <c r="C37"/>
  <c r="C38"/>
  <c r="C39"/>
  <c r="C40"/>
  <c r="C41"/>
  <c r="C42"/>
  <c r="C43"/>
  <c r="C44"/>
  <c r="C45"/>
  <c r="B21"/>
  <c r="A21" l="1"/>
  <c r="B11" l="1"/>
  <c r="A11"/>
  <c r="A10"/>
  <c r="A9"/>
  <c r="A8"/>
  <c r="O5" i="4"/>
  <c r="B10" i="6" s="1"/>
  <c r="Q57" i="4"/>
  <c r="P57" l="1"/>
  <c r="A45" i="6"/>
  <c r="Q58" i="4" l="1"/>
  <c r="A18" i="6" s="1"/>
  <c r="Q59" i="4"/>
  <c r="B18" i="6" s="1"/>
  <c r="A41" i="7" l="1"/>
  <c r="A40"/>
  <c r="A39"/>
  <c r="A38"/>
  <c r="A36"/>
  <c r="A35"/>
  <c r="A21"/>
  <c r="A18"/>
  <c r="C34" i="6"/>
  <c r="A34"/>
  <c r="C21"/>
  <c r="M58" i="4"/>
  <c r="A14" i="6" s="1"/>
  <c r="P58" i="4"/>
  <c r="A17" i="6" s="1"/>
  <c r="M59" i="4" l="1"/>
  <c r="B14" i="6" s="1"/>
  <c r="B34"/>
  <c r="N58" i="4"/>
  <c r="A15" i="6" s="1"/>
  <c r="B4"/>
  <c r="B3"/>
  <c r="B2"/>
  <c r="B1"/>
  <c r="O58" i="4" l="1"/>
  <c r="A16" i="6" s="1"/>
  <c r="O59" i="4"/>
  <c r="B16" i="6" s="1"/>
  <c r="O4" i="4"/>
  <c r="B9" i="6" s="1"/>
  <c r="O3" i="4"/>
  <c r="B8" i="6" s="1"/>
  <c r="P59" i="4"/>
  <c r="B17" i="6" s="1"/>
  <c r="N59" i="4" l="1"/>
  <c r="B15" i="6" s="1"/>
  <c r="J1" i="3"/>
</calcChain>
</file>

<file path=xl/comments1.xml><?xml version="1.0" encoding="utf-8"?>
<comments xmlns="http://schemas.openxmlformats.org/spreadsheetml/2006/main">
  <authors>
    <author/>
  </authors>
  <commentList>
    <comment ref="N3" authorId="0">
      <text>
        <r>
          <rPr>
            <sz val="10"/>
            <rFont val="Arial"/>
            <family val="2"/>
            <charset val="204"/>
          </rPr>
          <t>Длина кромки (длина А + ширина А * на количество изделий и длин</t>
        </r>
      </text>
    </comment>
    <comment ref="D4" authorId="0">
      <text>
        <r>
          <rPr>
            <sz val="10"/>
            <rFont val="Arial"/>
            <family val="2"/>
            <charset val="204"/>
          </rPr>
          <t>кромка(высота, толщина, цвета дсп)</t>
        </r>
      </text>
    </comment>
    <comment ref="D8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8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8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8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8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  <comment ref="N8" authorId="0">
      <text>
        <r>
          <rPr>
            <sz val="10"/>
            <rFont val="Arial"/>
            <family val="2"/>
            <charset val="204"/>
          </rPr>
          <t xml:space="preserve">Площадь (длина*ширина*количество/1000000
</t>
        </r>
      </text>
    </comment>
    <comment ref="D23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23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23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23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23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  <comment ref="D37" authorId="0">
      <text>
        <r>
          <rPr>
            <sz val="10"/>
            <rFont val="Arial"/>
            <family val="2"/>
            <charset val="204"/>
          </rPr>
          <t>Длина кромки спереди</t>
        </r>
      </text>
    </comment>
    <comment ref="E37" authorId="0">
      <text>
        <r>
          <rPr>
            <sz val="10"/>
            <rFont val="Arial"/>
            <family val="2"/>
            <charset val="204"/>
          </rPr>
          <t xml:space="preserve">Длина кромки сзади
</t>
        </r>
      </text>
    </comment>
    <comment ref="G37" authorId="0">
      <text>
        <r>
          <rPr>
            <sz val="10"/>
            <rFont val="Arial"/>
            <family val="2"/>
            <charset val="204"/>
          </rPr>
          <t>Ширина кромки спереди</t>
        </r>
      </text>
    </comment>
    <comment ref="H37" authorId="0">
      <text>
        <r>
          <rPr>
            <sz val="10"/>
            <rFont val="Arial"/>
            <family val="2"/>
            <charset val="204"/>
          </rPr>
          <t>Ширина кромки сзади</t>
        </r>
      </text>
    </comment>
    <comment ref="K37" authorId="0">
      <text>
        <r>
          <rPr>
            <sz val="10"/>
            <rFont val="Arial"/>
            <family val="2"/>
            <charset val="204"/>
          </rPr>
          <t>Материал ДСП</t>
        </r>
      </text>
    </comment>
  </commentList>
</comments>
</file>

<file path=xl/comments2.xml><?xml version="1.0" encoding="utf-8"?>
<comments xmlns="http://schemas.openxmlformats.org/spreadsheetml/2006/main">
  <authors>
    <author>501</author>
  </authors>
  <commentList>
    <comment ref="I7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гладкая, рельеф</t>
        </r>
      </text>
    </commen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>501:</t>
        </r>
        <r>
          <rPr>
            <sz val="8"/>
            <color indexed="81"/>
            <rFont val="Tahoma"/>
            <family val="2"/>
            <charset val="204"/>
          </rPr>
          <t xml:space="preserve">
глухой - цельный/ витрина - отверстия
</t>
        </r>
      </text>
    </comment>
  </commentList>
</comments>
</file>

<file path=xl/sharedStrings.xml><?xml version="1.0" encoding="utf-8"?>
<sst xmlns="http://schemas.openxmlformats.org/spreadsheetml/2006/main" count="351" uniqueCount="161">
  <si>
    <t>Сопроводительный лист</t>
  </si>
  <si>
    <t>№ Заказ</t>
  </si>
  <si>
    <t>Заказчик</t>
  </si>
  <si>
    <t>Описание</t>
  </si>
  <si>
    <t>Контактное лицо</t>
  </si>
  <si>
    <t>Телефон</t>
  </si>
  <si>
    <t>Стоимость</t>
  </si>
  <si>
    <t>Дата приема</t>
  </si>
  <si>
    <t>Дата передачи в произв.</t>
  </si>
  <si>
    <t>Расчетная дата сдачи</t>
  </si>
  <si>
    <t>Дата сдачи заказчику</t>
  </si>
  <si>
    <t>Разработчик</t>
  </si>
  <si>
    <t>Наименование проекта:</t>
  </si>
  <si>
    <t>Ф.И.О.:</t>
  </si>
  <si>
    <t>ХХХ</t>
  </si>
  <si>
    <t>Заказчик:</t>
  </si>
  <si>
    <t>Кромки</t>
  </si>
  <si>
    <t>Наименование</t>
  </si>
  <si>
    <t>Количество</t>
  </si>
  <si>
    <t>Ед</t>
  </si>
  <si>
    <t>Цена</t>
  </si>
  <si>
    <t>м/п</t>
  </si>
  <si>
    <t>Л.Материалы</t>
  </si>
  <si>
    <t>м.кв.</t>
  </si>
  <si>
    <t>Фурнитура</t>
  </si>
  <si>
    <t>шт.</t>
  </si>
  <si>
    <t>Метизы</t>
  </si>
  <si>
    <t>Спецификация проекта №</t>
  </si>
  <si>
    <t>на детали из МДФ</t>
  </si>
  <si>
    <t>Изделие:</t>
  </si>
  <si>
    <t>Тумба</t>
  </si>
  <si>
    <t>Количество:</t>
  </si>
  <si>
    <t>№ Поз.</t>
  </si>
  <si>
    <t>Обозначение</t>
  </si>
  <si>
    <t>Размеры</t>
  </si>
  <si>
    <t>Кол.</t>
  </si>
  <si>
    <t>Вид фасада</t>
  </si>
  <si>
    <t xml:space="preserve">Вид фрезеровки </t>
  </si>
  <si>
    <t>Фреза</t>
  </si>
  <si>
    <t>Цвет/примечание</t>
  </si>
  <si>
    <t>Дл.</t>
  </si>
  <si>
    <t>Шир.</t>
  </si>
  <si>
    <t>Толщ.</t>
  </si>
  <si>
    <t>глухой\витрина</t>
  </si>
  <si>
    <t>внутр.</t>
  </si>
  <si>
    <t>обкат.</t>
  </si>
  <si>
    <t>Обозначения кромок</t>
  </si>
  <si>
    <t>А:</t>
  </si>
  <si>
    <t>С:</t>
  </si>
  <si>
    <t>E:</t>
  </si>
  <si>
    <t>Кромка А</t>
  </si>
  <si>
    <t>В:</t>
  </si>
  <si>
    <t>D:</t>
  </si>
  <si>
    <t>F:</t>
  </si>
  <si>
    <t>Кромка В</t>
  </si>
  <si>
    <t>Кромка С</t>
  </si>
  <si>
    <t>Поз_</t>
  </si>
  <si>
    <t>Длина</t>
  </si>
  <si>
    <t>Кд1</t>
  </si>
  <si>
    <t>Кд2</t>
  </si>
  <si>
    <t>Ширина</t>
  </si>
  <si>
    <t>Кш1</t>
  </si>
  <si>
    <t>Кш2</t>
  </si>
  <si>
    <t>Кол</t>
  </si>
  <si>
    <t>Мат-ал</t>
  </si>
  <si>
    <t>Комплектация</t>
  </si>
  <si>
    <t>Ед.</t>
  </si>
  <si>
    <t>101</t>
  </si>
  <si>
    <t xml:space="preserve">       Наименование метизы</t>
  </si>
  <si>
    <t xml:space="preserve">       Наименование фурнитура</t>
  </si>
  <si>
    <t>петля накладная</t>
  </si>
  <si>
    <t>Растекс 15/16</t>
  </si>
  <si>
    <t>Требования проекта №</t>
  </si>
  <si>
    <t>№</t>
  </si>
  <si>
    <t>труба 25</t>
  </si>
  <si>
    <t>фланец к трубе D25</t>
  </si>
  <si>
    <t>направляющая телескоп 400</t>
  </si>
  <si>
    <t>гладкая</t>
  </si>
  <si>
    <t>глухой</t>
  </si>
  <si>
    <t>Прайс лист</t>
  </si>
  <si>
    <t>22*1</t>
  </si>
  <si>
    <t>22*0,5 меб</t>
  </si>
  <si>
    <t>ДСП</t>
  </si>
  <si>
    <t>ДВП</t>
  </si>
  <si>
    <t>направляющие роликовые</t>
  </si>
  <si>
    <t>Нога мебельная хром 710мм D50</t>
  </si>
  <si>
    <t>колесо мебельное с площадкой и тормозом d40</t>
  </si>
  <si>
    <t>центральный замок на 4 ящика</t>
  </si>
  <si>
    <t>растекс 15/16</t>
  </si>
  <si>
    <t>болт крепежный</t>
  </si>
  <si>
    <t>Бригада сборщиков</t>
  </si>
  <si>
    <t>А</t>
  </si>
  <si>
    <t>к-т</t>
  </si>
  <si>
    <t>В</t>
  </si>
  <si>
    <t>шуруп 2,5*16</t>
  </si>
  <si>
    <t>ДВП белое</t>
  </si>
  <si>
    <t>подпятник двойной</t>
  </si>
  <si>
    <t>шуруп 3,5*25</t>
  </si>
  <si>
    <t>боковина</t>
  </si>
  <si>
    <t>цена</t>
  </si>
  <si>
    <t>сумма</t>
  </si>
  <si>
    <t>Кромка D</t>
  </si>
  <si>
    <t>Плита ДСП:</t>
  </si>
  <si>
    <t>кровать взрослая</t>
  </si>
  <si>
    <t>изголовье фрез</t>
  </si>
  <si>
    <t>ДСП клен ванкувер</t>
  </si>
  <si>
    <t>22*1 Пластик клен ванкувер</t>
  </si>
  <si>
    <t>22*0,5 меб. Клен ванкувер</t>
  </si>
  <si>
    <t>Клен ванкувер</t>
  </si>
  <si>
    <t>средник</t>
  </si>
  <si>
    <t>фасад фрез</t>
  </si>
  <si>
    <t>фронт ящика</t>
  </si>
  <si>
    <t>боковина ящика</t>
  </si>
  <si>
    <t>дно ящика</t>
  </si>
  <si>
    <t>брус 30*40</t>
  </si>
  <si>
    <t>плита под матрас</t>
  </si>
  <si>
    <t>кровать детская</t>
  </si>
  <si>
    <t>боковина фрез</t>
  </si>
  <si>
    <t>42*1 пластик клен ванк</t>
  </si>
  <si>
    <t>С</t>
  </si>
  <si>
    <t>боковина нижн</t>
  </si>
  <si>
    <t>вставка мдф</t>
  </si>
  <si>
    <t>планка деревянная</t>
  </si>
  <si>
    <t>МДФ персик</t>
  </si>
  <si>
    <t>комод-пелинальница</t>
  </si>
  <si>
    <t>крыша фрез</t>
  </si>
  <si>
    <t>дно</t>
  </si>
  <si>
    <t xml:space="preserve">фасад </t>
  </si>
  <si>
    <t>МДФ салатовый</t>
  </si>
  <si>
    <t>мдф салатовый</t>
  </si>
  <si>
    <t>карниз фрез</t>
  </si>
  <si>
    <t>направляющие телескопы L600</t>
  </si>
  <si>
    <t>направляющие телескопы L650</t>
  </si>
  <si>
    <t xml:space="preserve">планка </t>
  </si>
  <si>
    <t>перегородки для планки</t>
  </si>
  <si>
    <t>ручка МДФ (уточнить у Ольги Сергеевны)</t>
  </si>
  <si>
    <t>Уголок металичский</t>
  </si>
  <si>
    <t>заглушка растекса</t>
  </si>
  <si>
    <t>конфирмат</t>
  </si>
  <si>
    <t>заглушка конфирмат</t>
  </si>
  <si>
    <t>зад стенка комода</t>
  </si>
  <si>
    <t>паралон 1200*150</t>
  </si>
  <si>
    <t>Ткань для оббивки (1300*250 (уточнить у Ольги Сергеевны)</t>
  </si>
  <si>
    <t>Брус 30*40 м</t>
  </si>
  <si>
    <t>R9</t>
  </si>
  <si>
    <t>фисташка</t>
  </si>
  <si>
    <t>МДФ фисташка</t>
  </si>
  <si>
    <t>МДФ оранж</t>
  </si>
  <si>
    <t>201</t>
  </si>
  <si>
    <t>вставка МДФ</t>
  </si>
  <si>
    <t>витрина (см чертеж)</t>
  </si>
  <si>
    <t>оранж</t>
  </si>
  <si>
    <t>301</t>
  </si>
  <si>
    <t>фасад</t>
  </si>
  <si>
    <t>глухой (см чертеж)</t>
  </si>
  <si>
    <t>302</t>
  </si>
  <si>
    <t>303</t>
  </si>
  <si>
    <t xml:space="preserve">гладкая </t>
  </si>
  <si>
    <t>304</t>
  </si>
  <si>
    <t>м</t>
  </si>
  <si>
    <t>2800*2070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</si>
</sst>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0.00000"/>
    <numFmt numFmtId="166" formatCode="0.000"/>
    <numFmt numFmtId="167" formatCode="0.0"/>
  </numFmts>
  <fonts count="18">
    <font>
      <sz val="10"/>
      <name val="Arial"/>
      <family val="2"/>
      <charset val="204"/>
    </font>
    <font>
      <sz val="20"/>
      <name val="Arial"/>
      <family val="2"/>
      <charset val="204"/>
    </font>
    <font>
      <sz val="14"/>
      <name val="Arial"/>
      <family val="2"/>
      <charset val="204"/>
    </font>
    <font>
      <b/>
      <sz val="15"/>
      <name val="Comic Sans MS"/>
      <family val="4"/>
      <charset val="1"/>
    </font>
    <font>
      <b/>
      <sz val="14"/>
      <name val="Comic Sans MS"/>
      <family val="4"/>
      <charset val="1"/>
    </font>
    <font>
      <b/>
      <sz val="10"/>
      <name val="Arial"/>
      <family val="2"/>
      <charset val="204"/>
    </font>
    <font>
      <b/>
      <sz val="15"/>
      <name val="Comic Sans MS"/>
      <family val="4"/>
      <charset val="204"/>
    </font>
    <font>
      <b/>
      <sz val="13"/>
      <name val="Comic Sans MS"/>
      <family val="4"/>
      <charset val="204"/>
    </font>
    <font>
      <b/>
      <sz val="14"/>
      <name val="Arial"/>
      <family val="2"/>
      <charset val="204"/>
    </font>
    <font>
      <b/>
      <sz val="10"/>
      <name val="Comic Sans MS"/>
      <family val="4"/>
      <charset val="204"/>
    </font>
    <font>
      <b/>
      <sz val="9"/>
      <name val="Arial"/>
      <family val="2"/>
      <charset val="204"/>
    </font>
    <font>
      <b/>
      <sz val="10"/>
      <name val="Comic Sans MS"/>
      <family val="4"/>
      <charset val="1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2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">
    <xf numFmtId="0" fontId="0" fillId="0" borderId="0"/>
    <xf numFmtId="0" fontId="15" fillId="0" borderId="0"/>
  </cellStyleXfs>
  <cellXfs count="155">
    <xf numFmtId="0" fontId="0" fillId="0" borderId="0" xfId="0"/>
    <xf numFmtId="0" fontId="2" fillId="0" borderId="0" xfId="0" applyFont="1"/>
    <xf numFmtId="0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0" fontId="0" fillId="0" borderId="0" xfId="0" applyNumberFormat="1"/>
    <xf numFmtId="0" fontId="0" fillId="0" borderId="0" xfId="1" applyFont="1" applyBorder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8" fillId="0" borderId="0" xfId="1" applyFont="1" applyBorder="1" applyAlignment="1">
      <alignment horizontal="left" vertical="center"/>
    </xf>
    <xf numFmtId="0" fontId="0" fillId="2" borderId="0" xfId="0" applyFont="1" applyFill="1"/>
    <xf numFmtId="0" fontId="0" fillId="0" borderId="0" xfId="0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/>
    </xf>
    <xf numFmtId="0" fontId="0" fillId="0" borderId="6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6" xfId="0" applyBorder="1"/>
    <xf numFmtId="0" fontId="13" fillId="0" borderId="2" xfId="0" applyFont="1" applyBorder="1" applyAlignment="1">
      <alignment horizontal="center" vertical="center"/>
    </xf>
    <xf numFmtId="0" fontId="0" fillId="0" borderId="2" xfId="0" applyBorder="1"/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0" xfId="0" applyFill="1" applyBorder="1"/>
    <xf numFmtId="0" fontId="10" fillId="0" borderId="9" xfId="0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 shrinkToFit="1"/>
    </xf>
    <xf numFmtId="0" fontId="0" fillId="2" borderId="0" xfId="0" applyFill="1"/>
    <xf numFmtId="0" fontId="0" fillId="0" borderId="5" xfId="0" applyBorder="1" applyAlignment="1">
      <alignment horizontal="left"/>
    </xf>
    <xf numFmtId="0" fontId="13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49" fontId="0" fillId="0" borderId="9" xfId="1" applyNumberFormat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0" fillId="0" borderId="9" xfId="0" applyBorder="1"/>
    <xf numFmtId="165" fontId="14" fillId="0" borderId="9" xfId="0" applyNumberFormat="1" applyFont="1" applyBorder="1"/>
    <xf numFmtId="0" fontId="14" fillId="0" borderId="9" xfId="0" applyFont="1" applyBorder="1"/>
    <xf numFmtId="0" fontId="0" fillId="0" borderId="16" xfId="0" applyBorder="1"/>
    <xf numFmtId="0" fontId="0" fillId="0" borderId="16" xfId="0" applyFont="1" applyBorder="1" applyAlignment="1">
      <alignment horizontal="right"/>
    </xf>
    <xf numFmtId="0" fontId="0" fillId="0" borderId="16" xfId="0" applyFont="1" applyBorder="1" applyAlignment="1">
      <alignment horizontal="center"/>
    </xf>
    <xf numFmtId="0" fontId="0" fillId="0" borderId="15" xfId="0" applyBorder="1"/>
    <xf numFmtId="0" fontId="0" fillId="0" borderId="15" xfId="0" applyNumberFormat="1" applyBorder="1"/>
    <xf numFmtId="0" fontId="0" fillId="0" borderId="10" xfId="0" applyNumberFormat="1" applyBorder="1"/>
    <xf numFmtId="165" fontId="0" fillId="0" borderId="10" xfId="0" applyNumberFormat="1" applyBorder="1"/>
    <xf numFmtId="0" fontId="13" fillId="3" borderId="15" xfId="0" applyFont="1" applyFill="1" applyBorder="1"/>
    <xf numFmtId="0" fontId="13" fillId="3" borderId="15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center"/>
    </xf>
    <xf numFmtId="0" fontId="0" fillId="0" borderId="20" xfId="0" applyFont="1" applyBorder="1"/>
    <xf numFmtId="0" fontId="0" fillId="0" borderId="21" xfId="0" applyFont="1" applyBorder="1"/>
    <xf numFmtId="0" fontId="13" fillId="0" borderId="16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0" xfId="0" applyFont="1" applyBorder="1"/>
    <xf numFmtId="0" fontId="12" fillId="0" borderId="15" xfId="0" applyFont="1" applyBorder="1"/>
    <xf numFmtId="0" fontId="0" fillId="0" borderId="9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2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1" fontId="0" fillId="0" borderId="9" xfId="0" applyNumberFormat="1" applyBorder="1" applyAlignment="1">
      <alignment horizontal="center"/>
    </xf>
    <xf numFmtId="166" fontId="0" fillId="0" borderId="9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2" fontId="0" fillId="0" borderId="0" xfId="0" applyNumberFormat="1" applyFill="1" applyBorder="1"/>
    <xf numFmtId="2" fontId="0" fillId="0" borderId="0" xfId="0" applyNumberFormat="1"/>
    <xf numFmtId="0" fontId="2" fillId="0" borderId="0" xfId="0" applyFont="1" applyBorder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0" fillId="0" borderId="9" xfId="1" applyFont="1" applyBorder="1" applyAlignment="1">
      <alignment horizontal="center" vertical="center" wrapText="1" shrinkToFit="1"/>
    </xf>
    <xf numFmtId="0" fontId="0" fillId="0" borderId="0" xfId="0" applyFont="1" applyFill="1" applyBorder="1"/>
    <xf numFmtId="2" fontId="0" fillId="0" borderId="0" xfId="0" applyNumberFormat="1" applyFont="1" applyFill="1" applyBorder="1"/>
    <xf numFmtId="0" fontId="0" fillId="0" borderId="0" xfId="0" applyNumberFormat="1" applyFont="1"/>
    <xf numFmtId="0" fontId="13" fillId="0" borderId="24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0" fillId="0" borderId="15" xfId="0" applyFill="1" applyBorder="1"/>
    <xf numFmtId="167" fontId="0" fillId="0" borderId="9" xfId="0" applyNumberForma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12" fillId="0" borderId="0" xfId="0" applyFont="1"/>
    <xf numFmtId="0" fontId="0" fillId="0" borderId="20" xfId="0" applyBorder="1"/>
    <xf numFmtId="0" fontId="11" fillId="2" borderId="4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0" fillId="0" borderId="9" xfId="0" applyNumberFormat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2" fontId="5" fillId="0" borderId="0" xfId="0" applyNumberFormat="1" applyFont="1" applyFill="1" applyBorder="1"/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/>
    </xf>
    <xf numFmtId="0" fontId="13" fillId="0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9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3" fillId="0" borderId="29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/>
    </xf>
    <xf numFmtId="0" fontId="13" fillId="0" borderId="29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8" xfId="0" applyFont="1" applyBorder="1" applyAlignment="1">
      <alignment horizontal="left" vertical="center"/>
    </xf>
    <xf numFmtId="0" fontId="0" fillId="0" borderId="9" xfId="1" applyFont="1" applyBorder="1" applyAlignment="1">
      <alignment horizontal="center" vertical="center" wrapText="1" shrinkToFit="1"/>
    </xf>
    <xf numFmtId="0" fontId="5" fillId="0" borderId="9" xfId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left" vertical="center" indent="3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indent="7"/>
    </xf>
    <xf numFmtId="0" fontId="9" fillId="2" borderId="9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 shrinkToFit="1"/>
    </xf>
    <xf numFmtId="0" fontId="10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_Бланк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501/&#1056;&#1072;&#1073;&#1086;&#1095;&#1080;&#1081;%20&#1089;&#1090;&#1086;&#1083;/&#1089;&#1090;&#1086;&#1083;%20&#1082;&#1086;&#1084;&#1087;%20&#1091;&#1075;&#1083;&#1086;&#1074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проводительный лист"/>
      <sheetName val="Спецификация"/>
      <sheetName val="Калькуляция"/>
      <sheetName val="Детали МДФ"/>
      <sheetName val="Лист1"/>
    </sheetNames>
    <sheetDataSet>
      <sheetData sheetId="0" refreshError="1"/>
      <sheetData sheetId="1" refreshError="1">
        <row r="39">
          <cell r="B39" t="str">
            <v>Подпятник двойной</v>
          </cell>
        </row>
        <row r="42">
          <cell r="B42" t="str">
            <v>ручка DS 09, G2</v>
          </cell>
        </row>
        <row r="46">
          <cell r="B46" t="str">
            <v>Растекс 15/16</v>
          </cell>
        </row>
        <row r="47">
          <cell r="B47" t="str">
            <v>Болт крепежный</v>
          </cell>
        </row>
        <row r="49">
          <cell r="B49" t="str">
            <v>шуруп 2,5*16</v>
          </cell>
        </row>
        <row r="50">
          <cell r="B50" t="str">
            <v>конфирмат</v>
          </cell>
        </row>
        <row r="51">
          <cell r="B51" t="str">
            <v>заглушка конфирмат орех темный</v>
          </cell>
        </row>
        <row r="52">
          <cell r="B52" t="str">
            <v>шуруп 3,5*16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B3:G35"/>
  <sheetViews>
    <sheetView tabSelected="1" view="pageBreakPreview" zoomScaleNormal="140" zoomScaleSheetLayoutView="100" workbookViewId="0">
      <selection activeCell="E17" sqref="E17"/>
    </sheetView>
  </sheetViews>
  <sheetFormatPr defaultColWidth="11.5703125" defaultRowHeight="12.75"/>
  <cols>
    <col min="1" max="1" width="7.5703125" customWidth="1"/>
    <col min="2" max="2" width="14.140625" customWidth="1"/>
    <col min="5" max="5" width="30.28515625" customWidth="1"/>
  </cols>
  <sheetData>
    <row r="3" spans="2:6">
      <c r="B3" s="112" t="s">
        <v>0</v>
      </c>
      <c r="C3" s="112"/>
      <c r="D3" s="112"/>
      <c r="E3" s="112"/>
      <c r="F3" s="112"/>
    </row>
    <row r="4" spans="2:6">
      <c r="B4" s="112"/>
      <c r="C4" s="112"/>
      <c r="D4" s="112"/>
      <c r="E4" s="112"/>
      <c r="F4" s="112"/>
    </row>
    <row r="7" spans="2:6" ht="21.75" customHeight="1">
      <c r="B7" s="99" t="s">
        <v>1</v>
      </c>
      <c r="E7" s="98"/>
    </row>
    <row r="8" spans="2:6" ht="18">
      <c r="B8" s="1"/>
      <c r="E8" s="1"/>
    </row>
    <row r="9" spans="2:6" ht="18">
      <c r="B9" s="1" t="s">
        <v>2</v>
      </c>
      <c r="E9" s="1"/>
    </row>
    <row r="10" spans="2:6" ht="18">
      <c r="B10" s="1"/>
      <c r="E10" s="1"/>
    </row>
    <row r="11" spans="2:6" ht="37.5" customHeight="1">
      <c r="B11" s="1" t="s">
        <v>3</v>
      </c>
      <c r="E11" s="51"/>
      <c r="F11" s="51"/>
    </row>
    <row r="12" spans="2:6" ht="18">
      <c r="B12" s="1"/>
    </row>
    <row r="13" spans="2:6" ht="21.75" customHeight="1">
      <c r="B13" s="1" t="s">
        <v>4</v>
      </c>
      <c r="E13" s="1"/>
    </row>
    <row r="14" spans="2:6" ht="18">
      <c r="B14" s="1"/>
      <c r="F14" s="2"/>
    </row>
    <row r="15" spans="2:6" ht="18">
      <c r="B15" s="1"/>
      <c r="E15" s="102"/>
      <c r="F15" s="2"/>
    </row>
    <row r="16" spans="2:6" ht="18">
      <c r="B16" s="1" t="s">
        <v>5</v>
      </c>
      <c r="E16" s="113"/>
      <c r="F16" s="113"/>
    </row>
    <row r="17" spans="2:7" ht="18">
      <c r="B17" s="1"/>
      <c r="E17" s="1"/>
    </row>
    <row r="18" spans="2:7" ht="18">
      <c r="B18" s="1"/>
      <c r="E18" s="1"/>
    </row>
    <row r="19" spans="2:7" ht="18">
      <c r="B19" s="1" t="s">
        <v>6</v>
      </c>
      <c r="E19" s="3"/>
    </row>
    <row r="20" spans="2:7" ht="18">
      <c r="B20" s="1"/>
      <c r="E20" s="1"/>
    </row>
    <row r="21" spans="2:7" ht="18">
      <c r="B21" s="1" t="s">
        <v>7</v>
      </c>
      <c r="E21" s="4"/>
    </row>
    <row r="22" spans="2:7" ht="18">
      <c r="B22" s="1"/>
      <c r="E22" s="1"/>
    </row>
    <row r="23" spans="2:7" ht="18">
      <c r="B23" s="1" t="s">
        <v>8</v>
      </c>
      <c r="E23" s="4"/>
    </row>
    <row r="24" spans="2:7" ht="18">
      <c r="B24" s="1"/>
      <c r="E24" s="1"/>
    </row>
    <row r="25" spans="2:7" ht="26.25" customHeight="1">
      <c r="B25" s="99" t="s">
        <v>9</v>
      </c>
      <c r="C25" s="100"/>
      <c r="D25" s="100"/>
      <c r="E25" s="101"/>
    </row>
    <row r="26" spans="2:7" ht="18">
      <c r="B26" s="1"/>
      <c r="E26" s="1"/>
    </row>
    <row r="27" spans="2:7" ht="18">
      <c r="B27" s="1" t="s">
        <v>10</v>
      </c>
      <c r="E27" s="4"/>
    </row>
    <row r="28" spans="2:7" ht="18">
      <c r="B28" s="1"/>
      <c r="E28" s="1"/>
    </row>
    <row r="29" spans="2:7" ht="18">
      <c r="B29" s="1" t="s">
        <v>11</v>
      </c>
      <c r="E29" s="1"/>
    </row>
    <row r="30" spans="2:7" ht="18">
      <c r="B30" s="1"/>
    </row>
    <row r="31" spans="2:7" ht="18">
      <c r="B31" s="1" t="s">
        <v>90</v>
      </c>
    </row>
    <row r="32" spans="2:7" ht="18">
      <c r="B32" s="114"/>
      <c r="C32" s="114"/>
      <c r="D32" s="114"/>
      <c r="E32" s="114"/>
      <c r="F32" s="114"/>
      <c r="G32" s="114"/>
    </row>
    <row r="33" spans="2:7" ht="18">
      <c r="B33" s="87" t="s">
        <v>102</v>
      </c>
      <c r="C33" s="87"/>
      <c r="D33" s="87"/>
      <c r="E33" s="87" t="s">
        <v>108</v>
      </c>
      <c r="F33" s="87" t="s">
        <v>160</v>
      </c>
      <c r="G33" s="87"/>
    </row>
    <row r="34" spans="2:7" ht="9.75" customHeight="1">
      <c r="B34" s="111"/>
      <c r="C34" s="111"/>
      <c r="D34" s="111"/>
      <c r="E34" s="111"/>
      <c r="F34" s="111"/>
      <c r="G34" s="111"/>
    </row>
    <row r="35" spans="2:7" ht="18">
      <c r="B35" s="1"/>
    </row>
  </sheetData>
  <sheetProtection selectLockedCells="1" selectUnlockedCells="1"/>
  <mergeCells count="4">
    <mergeCell ref="B34:G34"/>
    <mergeCell ref="B3:F4"/>
    <mergeCell ref="E16:F16"/>
    <mergeCell ref="B32:G32"/>
  </mergeCells>
  <pageMargins left="0.27569444444444446" right="0.39374999999999999" top="0.39374999999999999" bottom="0.39374999999999999" header="0.51180555555555551" footer="0.51180555555555551"/>
  <pageSetup paperSize="9" orientation="portrait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E45"/>
  <sheetViews>
    <sheetView view="pageBreakPreview" zoomScaleNormal="140" zoomScaleSheetLayoutView="100" workbookViewId="0">
      <selection activeCell="E29" sqref="E29"/>
    </sheetView>
  </sheetViews>
  <sheetFormatPr defaultColWidth="11.5703125" defaultRowHeight="12.75"/>
  <cols>
    <col min="1" max="1" width="48.5703125" customWidth="1"/>
    <col min="3" max="3" width="11.140625" customWidth="1"/>
    <col min="4" max="4" width="11.5703125" style="88"/>
  </cols>
  <sheetData>
    <row r="1" spans="1:5" ht="38.25" customHeight="1">
      <c r="A1" s="5" t="s">
        <v>72</v>
      </c>
      <c r="B1" s="116">
        <f>'Сопроводительный лист'!E7</f>
        <v>0</v>
      </c>
      <c r="C1" s="116"/>
    </row>
    <row r="2" spans="1:5">
      <c r="A2" s="44" t="s">
        <v>12</v>
      </c>
      <c r="B2" s="117">
        <f>'Сопроводительный лист'!E11</f>
        <v>0</v>
      </c>
      <c r="C2" s="117"/>
    </row>
    <row r="3" spans="1:5">
      <c r="A3" s="45" t="s">
        <v>13</v>
      </c>
      <c r="B3" s="117">
        <f>'Сопроводительный лист'!E29</f>
        <v>0</v>
      </c>
      <c r="C3" s="117" t="s">
        <v>14</v>
      </c>
    </row>
    <row r="4" spans="1:5">
      <c r="A4" s="6" t="s">
        <v>15</v>
      </c>
      <c r="B4" s="118">
        <f>'Сопроводительный лист'!E9</f>
        <v>0</v>
      </c>
      <c r="C4" s="118" t="s">
        <v>14</v>
      </c>
    </row>
    <row r="6" spans="1:5" ht="22.5">
      <c r="A6" s="115" t="s">
        <v>16</v>
      </c>
      <c r="B6" s="115"/>
      <c r="C6" s="115"/>
    </row>
    <row r="7" spans="1:5">
      <c r="A7" s="77" t="s">
        <v>17</v>
      </c>
      <c r="B7" s="78" t="s">
        <v>18</v>
      </c>
      <c r="C7" s="108" t="s">
        <v>19</v>
      </c>
      <c r="D7" s="109" t="s">
        <v>99</v>
      </c>
      <c r="E7" s="109" t="s">
        <v>100</v>
      </c>
    </row>
    <row r="8" spans="1:5">
      <c r="A8" s="52" t="str">
        <f>Спецификация!B4</f>
        <v>22*1 Пластик клен ванкувер</v>
      </c>
      <c r="B8" s="97">
        <f>Спецификация!O3</f>
        <v>33.545400000000001</v>
      </c>
      <c r="C8" s="35" t="s">
        <v>21</v>
      </c>
      <c r="D8" s="91">
        <v>1.6</v>
      </c>
      <c r="E8" s="85">
        <f>B8*D8</f>
        <v>53.672640000000001</v>
      </c>
    </row>
    <row r="9" spans="1:5">
      <c r="A9" s="52" t="str">
        <f>Спецификация!B5</f>
        <v>22*0,5 меб. Клен ванкувер</v>
      </c>
      <c r="B9" s="81">
        <f>Спецификация!O4</f>
        <v>25.145400000000002</v>
      </c>
      <c r="C9" s="35" t="s">
        <v>21</v>
      </c>
      <c r="D9" s="91">
        <v>0.5</v>
      </c>
      <c r="E9" s="85">
        <f t="shared" ref="E9:E26" si="0">B9*D9</f>
        <v>12.572700000000001</v>
      </c>
    </row>
    <row r="10" spans="1:5">
      <c r="A10" s="52" t="str">
        <f>Спецификация!D4</f>
        <v>42*1 пластик клен ванк</v>
      </c>
      <c r="B10" s="81">
        <f>Спецификация!O5</f>
        <v>20.16</v>
      </c>
      <c r="C10" s="35" t="s">
        <v>21</v>
      </c>
      <c r="D10" s="91">
        <v>4</v>
      </c>
      <c r="E10" s="85">
        <f t="shared" si="0"/>
        <v>80.64</v>
      </c>
    </row>
    <row r="11" spans="1:5">
      <c r="A11" s="52">
        <f>Спецификация!D5</f>
        <v>0</v>
      </c>
      <c r="B11" s="81">
        <f>Спецификация!O7</f>
        <v>0</v>
      </c>
      <c r="C11" s="35" t="s">
        <v>21</v>
      </c>
      <c r="D11" s="91"/>
      <c r="E11" s="85"/>
    </row>
    <row r="12" spans="1:5" ht="22.5">
      <c r="A12" s="115" t="s">
        <v>22</v>
      </c>
      <c r="B12" s="115"/>
      <c r="C12" s="115"/>
      <c r="E12" s="85"/>
    </row>
    <row r="13" spans="1:5">
      <c r="A13" s="77" t="s">
        <v>17</v>
      </c>
      <c r="B13" s="78" t="s">
        <v>18</v>
      </c>
      <c r="C13" s="78" t="s">
        <v>19</v>
      </c>
      <c r="E13" s="85"/>
    </row>
    <row r="14" spans="1:5">
      <c r="A14" s="52" t="str">
        <f>Спецификация!M58</f>
        <v>ДСП клен ванкувер</v>
      </c>
      <c r="B14" s="82">
        <f>Спецификация!M59</f>
        <v>11.861361599999999</v>
      </c>
      <c r="C14" s="35" t="s">
        <v>23</v>
      </c>
      <c r="D14" s="88">
        <v>55</v>
      </c>
      <c r="E14" s="85">
        <f t="shared" si="0"/>
        <v>652.37488799999994</v>
      </c>
    </row>
    <row r="15" spans="1:5">
      <c r="A15" s="52" t="str">
        <f>Спецификация!N58</f>
        <v>МДФ фисташка</v>
      </c>
      <c r="B15" s="82">
        <f>Спецификация!N59</f>
        <v>0.63235480000000011</v>
      </c>
      <c r="C15" s="35" t="s">
        <v>23</v>
      </c>
      <c r="D15" s="88">
        <v>250</v>
      </c>
      <c r="E15" s="85">
        <f t="shared" si="0"/>
        <v>158.08870000000002</v>
      </c>
    </row>
    <row r="16" spans="1:5">
      <c r="A16" s="52" t="str">
        <f>Спецификация!O58</f>
        <v>МДФ оранж</v>
      </c>
      <c r="B16" s="82">
        <f>Спецификация!O59</f>
        <v>0.44988789999999995</v>
      </c>
      <c r="C16" s="35" t="s">
        <v>23</v>
      </c>
      <c r="D16" s="88">
        <v>250</v>
      </c>
      <c r="E16" s="85">
        <f t="shared" si="0"/>
        <v>112.47197499999999</v>
      </c>
    </row>
    <row r="17" spans="1:5">
      <c r="A17" s="52" t="str">
        <f>Спецификация!P58</f>
        <v>ДВП белое</v>
      </c>
      <c r="B17" s="82">
        <f>Спецификация!P59</f>
        <v>2.8260826000000003</v>
      </c>
      <c r="C17" s="35" t="s">
        <v>23</v>
      </c>
      <c r="D17" s="91">
        <v>13</v>
      </c>
      <c r="E17" s="85">
        <f t="shared" si="0"/>
        <v>36.739073800000007</v>
      </c>
    </row>
    <row r="18" spans="1:5">
      <c r="A18" s="52" t="str">
        <f>Спецификация!Q58</f>
        <v>Брус 30*40 м</v>
      </c>
      <c r="B18" s="82">
        <f>Спецификация!Q59</f>
        <v>9.6008000000000013</v>
      </c>
      <c r="C18" s="31" t="s">
        <v>159</v>
      </c>
      <c r="D18" s="91">
        <v>4</v>
      </c>
      <c r="E18" s="85">
        <f t="shared" si="0"/>
        <v>38.403200000000005</v>
      </c>
    </row>
    <row r="19" spans="1:5" ht="22.5">
      <c r="A19" s="115" t="s">
        <v>24</v>
      </c>
      <c r="B19" s="115"/>
      <c r="C19" s="115"/>
      <c r="E19" s="85"/>
    </row>
    <row r="20" spans="1:5">
      <c r="A20" s="77" t="s">
        <v>17</v>
      </c>
      <c r="B20" s="78" t="s">
        <v>18</v>
      </c>
      <c r="C20" s="78" t="s">
        <v>19</v>
      </c>
      <c r="E20" s="85"/>
    </row>
    <row r="21" spans="1:5">
      <c r="A21" s="52" t="str">
        <f>Спецификация!B58</f>
        <v>подпятник двойной</v>
      </c>
      <c r="B21" s="79">
        <f>Спецификация!J58</f>
        <v>6</v>
      </c>
      <c r="C21" s="79" t="str">
        <f>Спецификация!I58</f>
        <v>шт.</v>
      </c>
      <c r="D21" s="91">
        <v>0.4</v>
      </c>
      <c r="E21" s="85">
        <f t="shared" si="0"/>
        <v>2.4000000000000004</v>
      </c>
    </row>
    <row r="22" spans="1:5">
      <c r="A22" s="52" t="str">
        <f>Спецификация!B59</f>
        <v>направляющие телескопы L650</v>
      </c>
      <c r="B22" s="79">
        <f>Спецификация!J59</f>
        <v>2</v>
      </c>
      <c r="C22" s="79" t="str">
        <f>Спецификация!I59</f>
        <v>к-т</v>
      </c>
      <c r="D22" s="88">
        <v>25</v>
      </c>
      <c r="E22" s="85">
        <f t="shared" si="0"/>
        <v>50</v>
      </c>
    </row>
    <row r="23" spans="1:5">
      <c r="A23" s="52" t="str">
        <f>Спецификация!B60</f>
        <v>направляющие телескопы L600</v>
      </c>
      <c r="B23" s="79">
        <f>Спецификация!J60</f>
        <v>3</v>
      </c>
      <c r="C23" s="79" t="str">
        <f>Спецификация!I60</f>
        <v>к-т</v>
      </c>
      <c r="D23" s="88">
        <v>22</v>
      </c>
      <c r="E23" s="85">
        <f t="shared" si="0"/>
        <v>66</v>
      </c>
    </row>
    <row r="24" spans="1:5">
      <c r="A24" s="52" t="str">
        <f>Спецификация!B61</f>
        <v>ручка МДФ (уточнить у Ольги Сергеевны)</v>
      </c>
      <c r="B24" s="79">
        <f>Спецификация!J61</f>
        <v>3</v>
      </c>
      <c r="C24" s="79" t="str">
        <f>Спецификация!I61</f>
        <v>шт.</v>
      </c>
      <c r="D24" s="88">
        <v>7</v>
      </c>
      <c r="E24" s="85">
        <f t="shared" si="0"/>
        <v>21</v>
      </c>
    </row>
    <row r="25" spans="1:5">
      <c r="A25" s="52" t="str">
        <f>Спецификация!B62</f>
        <v>Уголок металичский</v>
      </c>
      <c r="B25" s="79">
        <f>Спецификация!J62</f>
        <v>10</v>
      </c>
      <c r="C25" s="79" t="str">
        <f>Спецификация!I62</f>
        <v>шт.</v>
      </c>
      <c r="D25" s="91">
        <v>0.5</v>
      </c>
      <c r="E25" s="85">
        <f t="shared" si="0"/>
        <v>5</v>
      </c>
    </row>
    <row r="26" spans="1:5">
      <c r="A26" s="52" t="str">
        <f>Спецификация!B63</f>
        <v>паралон 1200*150</v>
      </c>
      <c r="B26" s="79">
        <f>Спецификация!J63</f>
        <v>1</v>
      </c>
      <c r="C26" s="79" t="str">
        <f>Спецификация!I63</f>
        <v>шт.</v>
      </c>
      <c r="D26" s="91">
        <v>30</v>
      </c>
      <c r="E26" s="85">
        <f t="shared" si="0"/>
        <v>30</v>
      </c>
    </row>
    <row r="27" spans="1:5">
      <c r="A27" s="52" t="str">
        <f>Спецификация!B64</f>
        <v>Ткань для оббивки (1300*250 (уточнить у Ольги Сергеевны)</v>
      </c>
      <c r="B27" s="79">
        <f>Спецификация!J64</f>
        <v>1</v>
      </c>
      <c r="C27" s="79" t="str">
        <f>Спецификация!I64</f>
        <v>шт.</v>
      </c>
      <c r="E27" s="85"/>
    </row>
    <row r="28" spans="1:5">
      <c r="A28" s="52" t="str">
        <f>Спецификация!B65</f>
        <v>планка деревянная</v>
      </c>
      <c r="B28" s="79">
        <f>Спецификация!J65</f>
        <v>20</v>
      </c>
      <c r="C28" s="79" t="str">
        <f>Спецификация!I65</f>
        <v>шт.</v>
      </c>
      <c r="E28" s="85">
        <v>100</v>
      </c>
    </row>
    <row r="29" spans="1:5">
      <c r="A29" s="52">
        <f>Спецификация!B66</f>
        <v>0</v>
      </c>
      <c r="B29" s="79">
        <f>Спецификация!J66</f>
        <v>0</v>
      </c>
      <c r="C29" s="79" t="str">
        <f>Спецификация!I66</f>
        <v>шт.</v>
      </c>
      <c r="E29" s="85"/>
    </row>
    <row r="30" spans="1:5">
      <c r="B30" s="11"/>
      <c r="C30" s="11"/>
      <c r="E30" s="85"/>
    </row>
    <row r="31" spans="1:5">
      <c r="C31" s="11"/>
      <c r="E31" s="85"/>
    </row>
    <row r="32" spans="1:5" ht="22.5">
      <c r="A32" s="115" t="s">
        <v>26</v>
      </c>
      <c r="B32" s="115"/>
      <c r="C32" s="115"/>
      <c r="E32" s="85"/>
    </row>
    <row r="33" spans="1:5">
      <c r="A33" s="77" t="s">
        <v>17</v>
      </c>
      <c r="B33" s="78" t="s">
        <v>18</v>
      </c>
      <c r="C33" s="78" t="s">
        <v>19</v>
      </c>
      <c r="E33" s="85"/>
    </row>
    <row r="34" spans="1:5">
      <c r="A34" s="80" t="str">
        <f>Спецификация!B73</f>
        <v>растекс 15/16</v>
      </c>
      <c r="B34" s="79">
        <f>Спецификация!J73</f>
        <v>80</v>
      </c>
      <c r="C34" s="79" t="str">
        <f>Спецификация!I73</f>
        <v>шт.</v>
      </c>
      <c r="D34" s="92">
        <v>0.3</v>
      </c>
      <c r="E34" s="85">
        <f>B34*D34</f>
        <v>24</v>
      </c>
    </row>
    <row r="35" spans="1:5">
      <c r="A35" s="80" t="str">
        <f>Спецификация!B74</f>
        <v>болт крепежный</v>
      </c>
      <c r="B35" s="79">
        <f>Спецификация!J74</f>
        <v>80</v>
      </c>
      <c r="C35" s="79" t="str">
        <f>Спецификация!I74</f>
        <v>шт.</v>
      </c>
      <c r="D35" s="92">
        <v>0.3</v>
      </c>
      <c r="E35" s="85">
        <f t="shared" ref="E35:E40" si="1">B35*D35</f>
        <v>24</v>
      </c>
    </row>
    <row r="36" spans="1:5">
      <c r="A36" s="80" t="str">
        <f>Спецификация!B75</f>
        <v>заглушка растекса</v>
      </c>
      <c r="B36" s="79">
        <f>Спецификация!J75</f>
        <v>50</v>
      </c>
      <c r="C36" s="79" t="str">
        <f>Спецификация!I75</f>
        <v>шт.</v>
      </c>
      <c r="D36" s="92">
        <v>0.01</v>
      </c>
      <c r="E36" s="85">
        <f t="shared" si="1"/>
        <v>0.5</v>
      </c>
    </row>
    <row r="37" spans="1:5">
      <c r="A37" s="80" t="str">
        <f>Спецификация!B76</f>
        <v>конфирмат</v>
      </c>
      <c r="B37" s="79">
        <f>Спецификация!J76</f>
        <v>200</v>
      </c>
      <c r="C37" s="79" t="str">
        <f>Спецификация!I76</f>
        <v>шт.</v>
      </c>
      <c r="D37" s="92">
        <v>0.09</v>
      </c>
      <c r="E37" s="85">
        <f t="shared" si="1"/>
        <v>18</v>
      </c>
    </row>
    <row r="38" spans="1:5">
      <c r="A38" s="80" t="str">
        <f>Спецификация!B77</f>
        <v>заглушка конфирмат</v>
      </c>
      <c r="B38" s="79">
        <f>Спецификация!J77</f>
        <v>100</v>
      </c>
      <c r="C38" s="79" t="str">
        <f>Спецификация!I77</f>
        <v>шт.</v>
      </c>
      <c r="D38" s="92">
        <v>0.01</v>
      </c>
      <c r="E38" s="85">
        <f t="shared" si="1"/>
        <v>1</v>
      </c>
    </row>
    <row r="39" spans="1:5">
      <c r="A39" s="80" t="str">
        <f>Спецификация!B78</f>
        <v>шуруп 2,5*16</v>
      </c>
      <c r="B39" s="79">
        <f>Спецификация!J78</f>
        <v>100</v>
      </c>
      <c r="C39" s="79" t="str">
        <f>Спецификация!I78</f>
        <v>шт.</v>
      </c>
      <c r="D39" s="92">
        <v>0.04</v>
      </c>
      <c r="E39" s="85">
        <f t="shared" si="1"/>
        <v>4</v>
      </c>
    </row>
    <row r="40" spans="1:5">
      <c r="A40" s="80" t="str">
        <f>Спецификация!B79</f>
        <v>шуруп 3,5*25</v>
      </c>
      <c r="B40" s="79">
        <f>Спецификация!J79</f>
        <v>100</v>
      </c>
      <c r="C40" s="79" t="str">
        <f>Спецификация!I79</f>
        <v>шт.</v>
      </c>
      <c r="D40" s="92">
        <v>0.04</v>
      </c>
      <c r="E40" s="85">
        <f t="shared" si="1"/>
        <v>4</v>
      </c>
    </row>
    <row r="41" spans="1:5">
      <c r="A41" s="80">
        <f>Спецификация!B80</f>
        <v>0</v>
      </c>
      <c r="B41" s="79">
        <f>Спецификация!J80</f>
        <v>0</v>
      </c>
      <c r="C41" s="79" t="str">
        <f>Спецификация!I80</f>
        <v>шт.</v>
      </c>
      <c r="E41" s="85"/>
    </row>
    <row r="42" spans="1:5">
      <c r="A42" s="80">
        <f>Спецификация!B81</f>
        <v>0</v>
      </c>
      <c r="B42" s="79">
        <f>Спецификация!J81</f>
        <v>0</v>
      </c>
      <c r="C42" s="79" t="str">
        <f>Спецификация!I81</f>
        <v>шт.</v>
      </c>
      <c r="E42" s="110">
        <f>SUM(E8:E41)</f>
        <v>1494.8631767999998</v>
      </c>
    </row>
    <row r="43" spans="1:5">
      <c r="A43" s="80">
        <f>Спецификация!B82</f>
        <v>0</v>
      </c>
      <c r="B43" s="79">
        <f>Спецификация!J82</f>
        <v>0</v>
      </c>
      <c r="C43" s="79">
        <f>Спецификация!I82</f>
        <v>0</v>
      </c>
    </row>
    <row r="44" spans="1:5">
      <c r="A44" s="80">
        <f>Спецификация!B83</f>
        <v>0</v>
      </c>
      <c r="B44" s="79">
        <f>Спецификация!J83</f>
        <v>0</v>
      </c>
      <c r="C44" s="79">
        <f>Спецификация!I83</f>
        <v>0</v>
      </c>
      <c r="E44" s="86"/>
    </row>
    <row r="45" spans="1:5">
      <c r="A45" s="80">
        <f>Спецификация!B83</f>
        <v>0</v>
      </c>
      <c r="B45" s="79">
        <f>Спецификация!J84</f>
        <v>0</v>
      </c>
      <c r="C45" s="79">
        <f>Спецификация!I84</f>
        <v>0</v>
      </c>
      <c r="D45" s="93"/>
      <c r="E45" s="14"/>
    </row>
  </sheetData>
  <sheetProtection selectLockedCells="1" selectUnlockedCells="1"/>
  <mergeCells count="8">
    <mergeCell ref="A19:C19"/>
    <mergeCell ref="A32:C32"/>
    <mergeCell ref="B1:C1"/>
    <mergeCell ref="B2:C2"/>
    <mergeCell ref="B3:C3"/>
    <mergeCell ref="B4:C4"/>
    <mergeCell ref="A6:C6"/>
    <mergeCell ref="A12:C12"/>
  </mergeCells>
  <pageMargins left="0.27569444444444446" right="0.39374999999999999" top="0.39374999999999999" bottom="0.39374999999999999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Q87"/>
  <sheetViews>
    <sheetView view="pageBreakPreview" zoomScaleNormal="140" zoomScaleSheetLayoutView="100" workbookViewId="0">
      <selection activeCell="K13" sqref="K13"/>
    </sheetView>
  </sheetViews>
  <sheetFormatPr defaultColWidth="11.5703125" defaultRowHeight="12.75"/>
  <cols>
    <col min="1" max="1" width="5.5703125" customWidth="1"/>
    <col min="2" max="2" width="27.7109375" customWidth="1"/>
    <col min="3" max="3" width="6.7109375" customWidth="1"/>
    <col min="4" max="4" width="6.85546875" customWidth="1"/>
    <col min="5" max="5" width="7.140625" customWidth="1"/>
    <col min="6" max="6" width="9.5703125" customWidth="1"/>
    <col min="7" max="7" width="5" customWidth="1"/>
    <col min="8" max="8" width="6.140625" customWidth="1"/>
    <col min="9" max="9" width="5.7109375" customWidth="1"/>
    <col min="10" max="10" width="6.7109375" customWidth="1"/>
    <col min="11" max="11" width="19.28515625" customWidth="1"/>
    <col min="12" max="12" width="6.140625" customWidth="1"/>
    <col min="13" max="13" width="12.5703125" customWidth="1"/>
    <col min="14" max="14" width="16.5703125" customWidth="1"/>
    <col min="15" max="15" width="14.7109375" customWidth="1"/>
    <col min="16" max="16" width="13.140625" customWidth="1"/>
    <col min="17" max="17" width="14.5703125" customWidth="1"/>
  </cols>
  <sheetData>
    <row r="1" spans="1:17" ht="24.75">
      <c r="A1" s="120" t="s">
        <v>27</v>
      </c>
      <c r="B1" s="120"/>
      <c r="C1" s="120"/>
      <c r="D1" s="120"/>
      <c r="E1" s="120"/>
      <c r="F1" s="120">
        <f>'Сопроводительный лист'!E7</f>
        <v>0</v>
      </c>
      <c r="G1" s="120"/>
      <c r="H1" s="120"/>
      <c r="I1" s="5"/>
    </row>
    <row r="2" spans="1:17" ht="63.75" customHeight="1" thickBot="1">
      <c r="A2" s="120"/>
      <c r="B2" s="120"/>
      <c r="C2" s="120"/>
      <c r="D2" s="120"/>
      <c r="E2" s="120"/>
      <c r="F2" s="120"/>
      <c r="G2" s="120"/>
      <c r="H2" s="120"/>
      <c r="I2" s="5"/>
    </row>
    <row r="3" spans="1:17" ht="15.75" thickBot="1">
      <c r="A3" t="s">
        <v>46</v>
      </c>
      <c r="M3" s="65" t="s">
        <v>50</v>
      </c>
      <c r="N3" s="62">
        <f>C9*2+F9*2+C10*2+F10*2+C11*2+C12*2+C13+F13*2+C14*4+F14+C24*4+F24*4+C38*4+F38*4+C40</f>
        <v>31948</v>
      </c>
      <c r="O3" s="66">
        <f>N3/1000+N3/1000*0.05</f>
        <v>33.545400000000001</v>
      </c>
    </row>
    <row r="4" spans="1:17" ht="15.75" thickBot="1">
      <c r="A4" s="18" t="s">
        <v>47</v>
      </c>
      <c r="B4" s="58" t="s">
        <v>106</v>
      </c>
      <c r="C4" s="18" t="s">
        <v>48</v>
      </c>
      <c r="D4" s="124" t="s">
        <v>118</v>
      </c>
      <c r="E4" s="125"/>
      <c r="F4" s="126"/>
      <c r="G4" s="18" t="s">
        <v>49</v>
      </c>
      <c r="H4" s="121"/>
      <c r="I4" s="122"/>
      <c r="J4" s="123"/>
      <c r="K4" s="19"/>
      <c r="M4" s="65" t="s">
        <v>54</v>
      </c>
      <c r="N4" s="62">
        <f>C15*4+C16*4+F16*4+C17*2+F17*2+C27*2+F27*2+C41*6+F41*6+C42*6+F42*6</f>
        <v>23948</v>
      </c>
      <c r="O4" s="66">
        <f>N4/1000+N4/1000*0.05</f>
        <v>25.145400000000002</v>
      </c>
    </row>
    <row r="5" spans="1:17" ht="15.75" thickBot="1">
      <c r="A5" s="18" t="s">
        <v>51</v>
      </c>
      <c r="B5" s="96" t="s">
        <v>107</v>
      </c>
      <c r="C5" s="41" t="s">
        <v>52</v>
      </c>
      <c r="D5" s="121"/>
      <c r="E5" s="122"/>
      <c r="F5" s="123"/>
      <c r="G5" s="18" t="s">
        <v>53</v>
      </c>
      <c r="H5" s="121"/>
      <c r="I5" s="122"/>
      <c r="J5" s="123"/>
      <c r="K5" s="19"/>
      <c r="M5" s="65" t="s">
        <v>55</v>
      </c>
      <c r="N5" s="62">
        <f>C25*2*4+C26*2*4</f>
        <v>19200</v>
      </c>
      <c r="O5" s="66">
        <f>N5/1000+N5/1000*0.05</f>
        <v>20.16</v>
      </c>
    </row>
    <row r="6" spans="1:17" ht="15.75" thickBot="1">
      <c r="M6" s="103" t="s">
        <v>101</v>
      </c>
      <c r="N6" s="62"/>
      <c r="O6" s="66">
        <f>N6/1000+N6/1000*0.05</f>
        <v>0</v>
      </c>
    </row>
    <row r="7" spans="1:17" ht="17.25" thickBot="1">
      <c r="A7" s="119" t="s">
        <v>29</v>
      </c>
      <c r="B7" s="119"/>
      <c r="C7" s="119" t="s">
        <v>103</v>
      </c>
      <c r="D7" s="119"/>
      <c r="E7" s="119"/>
      <c r="F7" s="119"/>
      <c r="G7" s="119"/>
      <c r="H7" s="119"/>
      <c r="I7" s="119" t="s">
        <v>31</v>
      </c>
      <c r="J7" s="119"/>
      <c r="K7" s="20">
        <v>1</v>
      </c>
    </row>
    <row r="8" spans="1:17" ht="15.75" thickBot="1">
      <c r="A8" s="21" t="s">
        <v>56</v>
      </c>
      <c r="B8" s="33" t="s">
        <v>33</v>
      </c>
      <c r="C8" s="33" t="s">
        <v>57</v>
      </c>
      <c r="D8" s="33" t="s">
        <v>58</v>
      </c>
      <c r="E8" s="33" t="s">
        <v>59</v>
      </c>
      <c r="F8" s="33" t="s">
        <v>60</v>
      </c>
      <c r="G8" s="33" t="s">
        <v>61</v>
      </c>
      <c r="H8" s="33" t="s">
        <v>62</v>
      </c>
      <c r="I8" s="33" t="s">
        <v>63</v>
      </c>
      <c r="J8" s="33" t="s">
        <v>42</v>
      </c>
      <c r="K8" s="33" t="s">
        <v>64</v>
      </c>
      <c r="M8" s="62" t="s">
        <v>105</v>
      </c>
      <c r="N8" s="63" t="s">
        <v>146</v>
      </c>
      <c r="O8" s="63" t="s">
        <v>147</v>
      </c>
      <c r="P8" s="64" t="s">
        <v>95</v>
      </c>
      <c r="Q8" s="63" t="s">
        <v>143</v>
      </c>
    </row>
    <row r="9" spans="1:17">
      <c r="A9" s="32">
        <v>101</v>
      </c>
      <c r="B9" s="34" t="s">
        <v>104</v>
      </c>
      <c r="C9" s="35">
        <v>800</v>
      </c>
      <c r="D9" s="31" t="s">
        <v>91</v>
      </c>
      <c r="E9" s="31" t="s">
        <v>91</v>
      </c>
      <c r="F9" s="35">
        <v>892</v>
      </c>
      <c r="G9" s="31" t="s">
        <v>91</v>
      </c>
      <c r="H9" s="31" t="s">
        <v>91</v>
      </c>
      <c r="I9" s="35">
        <v>1</v>
      </c>
      <c r="J9" s="36">
        <v>16</v>
      </c>
      <c r="K9" s="31" t="s">
        <v>105</v>
      </c>
      <c r="M9" s="60">
        <f>C9*F9*I9/1000000</f>
        <v>0.71360000000000001</v>
      </c>
      <c r="N9" s="61"/>
      <c r="O9" s="60"/>
      <c r="P9" s="60"/>
      <c r="Q9" s="60"/>
    </row>
    <row r="10" spans="1:17">
      <c r="A10" s="32">
        <v>102</v>
      </c>
      <c r="B10" s="34" t="s">
        <v>104</v>
      </c>
      <c r="C10" s="35">
        <v>600</v>
      </c>
      <c r="D10" s="31" t="s">
        <v>91</v>
      </c>
      <c r="E10" s="31" t="s">
        <v>91</v>
      </c>
      <c r="F10" s="35">
        <v>892</v>
      </c>
      <c r="G10" s="31" t="s">
        <v>91</v>
      </c>
      <c r="H10" s="31" t="s">
        <v>91</v>
      </c>
      <c r="I10" s="35">
        <v>1</v>
      </c>
      <c r="J10" s="36">
        <v>16</v>
      </c>
      <c r="K10" s="31" t="s">
        <v>105</v>
      </c>
      <c r="M10" s="60">
        <f t="shared" ref="M10:M17" si="0">C10*F10*I10/1000000</f>
        <v>0.53520000000000001</v>
      </c>
      <c r="N10" s="61"/>
      <c r="O10" s="22"/>
      <c r="P10" s="22"/>
      <c r="Q10" s="22"/>
    </row>
    <row r="11" spans="1:17">
      <c r="A11" s="32">
        <v>103</v>
      </c>
      <c r="B11" s="34" t="s">
        <v>98</v>
      </c>
      <c r="C11" s="35">
        <v>1900</v>
      </c>
      <c r="D11" s="31" t="s">
        <v>91</v>
      </c>
      <c r="E11" s="31" t="s">
        <v>91</v>
      </c>
      <c r="F11" s="31">
        <v>365</v>
      </c>
      <c r="G11" s="31"/>
      <c r="H11" s="31"/>
      <c r="I11" s="35">
        <v>1</v>
      </c>
      <c r="J11" s="36">
        <v>16</v>
      </c>
      <c r="K11" s="31" t="s">
        <v>105</v>
      </c>
      <c r="M11" s="60">
        <f t="shared" si="0"/>
        <v>0.69350000000000001</v>
      </c>
      <c r="N11" s="61"/>
      <c r="O11" s="22"/>
      <c r="P11" s="22"/>
      <c r="Q11" s="22"/>
    </row>
    <row r="12" spans="1:17">
      <c r="A12" s="32">
        <v>104</v>
      </c>
      <c r="B12" s="34" t="s">
        <v>98</v>
      </c>
      <c r="C12" s="35">
        <v>1900</v>
      </c>
      <c r="D12" s="31" t="s">
        <v>91</v>
      </c>
      <c r="E12" s="31" t="s">
        <v>91</v>
      </c>
      <c r="F12" s="31">
        <v>150</v>
      </c>
      <c r="G12" s="31"/>
      <c r="H12" s="31"/>
      <c r="I12" s="35">
        <v>1</v>
      </c>
      <c r="J12" s="36">
        <v>16</v>
      </c>
      <c r="K12" s="31" t="s">
        <v>105</v>
      </c>
      <c r="M12" s="60">
        <f t="shared" si="0"/>
        <v>0.28499999999999998</v>
      </c>
      <c r="N12" s="61"/>
      <c r="O12" s="22"/>
      <c r="P12" s="22"/>
      <c r="Q12" s="22"/>
    </row>
    <row r="13" spans="1:17">
      <c r="A13" s="32">
        <v>105</v>
      </c>
      <c r="B13" s="34" t="s">
        <v>109</v>
      </c>
      <c r="C13" s="35">
        <v>798</v>
      </c>
      <c r="D13" s="31" t="s">
        <v>91</v>
      </c>
      <c r="E13" s="31"/>
      <c r="F13" s="35">
        <v>284</v>
      </c>
      <c r="G13" s="31" t="s">
        <v>91</v>
      </c>
      <c r="H13" s="31" t="s">
        <v>91</v>
      </c>
      <c r="I13" s="35">
        <v>1</v>
      </c>
      <c r="J13" s="36">
        <v>16</v>
      </c>
      <c r="K13" s="31" t="s">
        <v>105</v>
      </c>
      <c r="M13" s="60">
        <f t="shared" si="0"/>
        <v>0.226632</v>
      </c>
      <c r="N13" s="61"/>
      <c r="O13" s="22"/>
      <c r="P13" s="22"/>
      <c r="Q13" s="22"/>
    </row>
    <row r="14" spans="1:17">
      <c r="A14" s="32">
        <v>106</v>
      </c>
      <c r="B14" s="34" t="s">
        <v>110</v>
      </c>
      <c r="C14" s="35">
        <f>950-5</f>
        <v>945</v>
      </c>
      <c r="D14" s="31"/>
      <c r="E14" s="31"/>
      <c r="F14" s="35">
        <v>200</v>
      </c>
      <c r="G14" s="31"/>
      <c r="H14" s="31"/>
      <c r="I14" s="35">
        <v>2</v>
      </c>
      <c r="J14" s="36">
        <v>16</v>
      </c>
      <c r="K14" s="31" t="s">
        <v>129</v>
      </c>
      <c r="M14" s="60"/>
      <c r="N14" s="61">
        <f>C14*F14*I14/1000000</f>
        <v>0.378</v>
      </c>
      <c r="O14" s="22"/>
      <c r="P14" s="22"/>
      <c r="Q14" s="22"/>
    </row>
    <row r="15" spans="1:17">
      <c r="A15" s="32">
        <v>107</v>
      </c>
      <c r="B15" s="34" t="s">
        <v>111</v>
      </c>
      <c r="C15" s="35">
        <v>887</v>
      </c>
      <c r="D15" s="31" t="s">
        <v>93</v>
      </c>
      <c r="E15" s="31"/>
      <c r="F15" s="35">
        <v>150</v>
      </c>
      <c r="G15" s="31"/>
      <c r="H15" s="31"/>
      <c r="I15" s="35">
        <v>4</v>
      </c>
      <c r="J15" s="36">
        <v>16</v>
      </c>
      <c r="K15" s="31" t="s">
        <v>105</v>
      </c>
      <c r="M15" s="60">
        <f t="shared" si="0"/>
        <v>0.53220000000000001</v>
      </c>
      <c r="N15" s="61"/>
      <c r="O15" s="22"/>
      <c r="P15" s="22"/>
      <c r="Q15" s="22"/>
    </row>
    <row r="16" spans="1:17">
      <c r="A16" s="32">
        <v>108</v>
      </c>
      <c r="B16" s="34" t="s">
        <v>112</v>
      </c>
      <c r="C16" s="35">
        <v>650</v>
      </c>
      <c r="D16" s="31" t="s">
        <v>93</v>
      </c>
      <c r="E16" s="31"/>
      <c r="F16" s="35">
        <v>150</v>
      </c>
      <c r="G16" s="31" t="s">
        <v>93</v>
      </c>
      <c r="H16" s="31"/>
      <c r="I16" s="35">
        <v>4</v>
      </c>
      <c r="J16" s="36">
        <v>16</v>
      </c>
      <c r="K16" s="31" t="s">
        <v>105</v>
      </c>
      <c r="M16" s="60">
        <f t="shared" si="0"/>
        <v>0.39</v>
      </c>
      <c r="N16" s="61"/>
      <c r="O16" s="22"/>
      <c r="P16" s="22"/>
      <c r="Q16" s="22"/>
    </row>
    <row r="17" spans="1:17">
      <c r="A17" s="32">
        <v>109</v>
      </c>
      <c r="B17" s="34" t="s">
        <v>115</v>
      </c>
      <c r="C17" s="35">
        <v>1898</v>
      </c>
      <c r="D17" s="31" t="s">
        <v>93</v>
      </c>
      <c r="E17" s="31" t="s">
        <v>93</v>
      </c>
      <c r="F17" s="35">
        <v>798</v>
      </c>
      <c r="G17" s="31" t="s">
        <v>93</v>
      </c>
      <c r="H17" s="31" t="s">
        <v>93</v>
      </c>
      <c r="I17" s="35">
        <v>1</v>
      </c>
      <c r="J17" s="36">
        <v>16</v>
      </c>
      <c r="K17" s="31" t="s">
        <v>105</v>
      </c>
      <c r="M17" s="60">
        <f t="shared" si="0"/>
        <v>1.5146040000000001</v>
      </c>
      <c r="N17" s="61"/>
      <c r="O17" s="22"/>
      <c r="P17" s="22"/>
      <c r="Q17" s="22"/>
    </row>
    <row r="18" spans="1:17">
      <c r="A18" s="32">
        <v>110</v>
      </c>
      <c r="B18" s="34" t="s">
        <v>113</v>
      </c>
      <c r="C18" s="35">
        <v>650</v>
      </c>
      <c r="D18" s="31"/>
      <c r="E18" s="31"/>
      <c r="F18" s="35">
        <v>885</v>
      </c>
      <c r="G18" s="31"/>
      <c r="H18" s="31"/>
      <c r="I18" s="35">
        <v>2</v>
      </c>
      <c r="J18" s="36">
        <v>3</v>
      </c>
      <c r="K18" s="31" t="s">
        <v>95</v>
      </c>
      <c r="M18" s="60"/>
      <c r="N18" s="61"/>
      <c r="O18" s="22"/>
      <c r="P18" s="22">
        <f>C18*F18*I18/1000000</f>
        <v>1.1505000000000001</v>
      </c>
      <c r="Q18" s="22"/>
    </row>
    <row r="19" spans="1:17">
      <c r="A19" s="32">
        <v>111</v>
      </c>
      <c r="B19" s="34" t="s">
        <v>114</v>
      </c>
      <c r="C19" s="35">
        <v>942</v>
      </c>
      <c r="D19" s="31"/>
      <c r="E19" s="31"/>
      <c r="F19" s="35"/>
      <c r="G19" s="31"/>
      <c r="H19" s="31"/>
      <c r="I19" s="35">
        <v>4</v>
      </c>
      <c r="J19" s="36"/>
      <c r="K19" s="31" t="s">
        <v>114</v>
      </c>
      <c r="M19" s="60"/>
      <c r="N19" s="61"/>
      <c r="O19" s="22"/>
      <c r="P19" s="22"/>
      <c r="Q19" s="22">
        <f>C19*I19/1000</f>
        <v>3.7679999999999998</v>
      </c>
    </row>
    <row r="20" spans="1:17">
      <c r="A20" s="32">
        <v>112</v>
      </c>
      <c r="B20" s="34" t="s">
        <v>114</v>
      </c>
      <c r="C20" s="35">
        <v>740</v>
      </c>
      <c r="D20" s="31"/>
      <c r="E20" s="31"/>
      <c r="F20" s="35"/>
      <c r="G20" s="31"/>
      <c r="H20" s="31"/>
      <c r="I20" s="35">
        <v>2</v>
      </c>
      <c r="J20" s="36"/>
      <c r="K20" s="31" t="s">
        <v>114</v>
      </c>
      <c r="M20" s="60"/>
      <c r="N20" s="61"/>
      <c r="O20" s="22"/>
      <c r="P20" s="22"/>
      <c r="Q20" s="22">
        <f>C20*I20/1000</f>
        <v>1.48</v>
      </c>
    </row>
    <row r="21" spans="1:17">
      <c r="A21" s="32"/>
      <c r="B21" s="52"/>
      <c r="C21" s="52"/>
      <c r="D21" s="52"/>
      <c r="E21" s="52"/>
      <c r="F21" s="52"/>
      <c r="G21" s="52"/>
      <c r="H21" s="52"/>
      <c r="I21" s="52"/>
      <c r="J21" s="52"/>
      <c r="K21" s="52"/>
      <c r="M21" s="60"/>
      <c r="N21" s="61"/>
      <c r="O21" s="22"/>
      <c r="P21" s="22"/>
      <c r="Q21" s="22"/>
    </row>
    <row r="22" spans="1:17" ht="16.5">
      <c r="A22" s="119" t="s">
        <v>29</v>
      </c>
      <c r="B22" s="119"/>
      <c r="C22" s="119" t="s">
        <v>116</v>
      </c>
      <c r="D22" s="119"/>
      <c r="E22" s="119"/>
      <c r="F22" s="119"/>
      <c r="G22" s="119"/>
      <c r="H22" s="119"/>
      <c r="I22" s="119" t="s">
        <v>31</v>
      </c>
      <c r="J22" s="119"/>
      <c r="K22" s="104">
        <v>1</v>
      </c>
      <c r="M22" s="60"/>
      <c r="N22" s="61"/>
      <c r="O22" s="22"/>
      <c r="P22" s="22"/>
      <c r="Q22" s="22"/>
    </row>
    <row r="23" spans="1:17">
      <c r="A23" s="33" t="s">
        <v>56</v>
      </c>
      <c r="B23" s="33" t="s">
        <v>33</v>
      </c>
      <c r="C23" s="33" t="s">
        <v>57</v>
      </c>
      <c r="D23" s="33" t="s">
        <v>58</v>
      </c>
      <c r="E23" s="33" t="s">
        <v>59</v>
      </c>
      <c r="F23" s="33" t="s">
        <v>60</v>
      </c>
      <c r="G23" s="33" t="s">
        <v>61</v>
      </c>
      <c r="H23" s="33" t="s">
        <v>62</v>
      </c>
      <c r="I23" s="33" t="s">
        <v>63</v>
      </c>
      <c r="J23" s="33" t="s">
        <v>42</v>
      </c>
      <c r="K23" s="33" t="s">
        <v>64</v>
      </c>
      <c r="M23" s="60"/>
      <c r="N23" s="61"/>
      <c r="O23" s="22"/>
      <c r="P23" s="22"/>
      <c r="Q23" s="22"/>
    </row>
    <row r="24" spans="1:17">
      <c r="A24" s="107">
        <v>201</v>
      </c>
      <c r="B24" s="34" t="s">
        <v>104</v>
      </c>
      <c r="C24" s="35">
        <v>706</v>
      </c>
      <c r="D24" s="31" t="s">
        <v>91</v>
      </c>
      <c r="E24" s="31" t="s">
        <v>91</v>
      </c>
      <c r="F24" s="35">
        <v>795</v>
      </c>
      <c r="G24" s="31" t="s">
        <v>91</v>
      </c>
      <c r="H24" s="31" t="s">
        <v>91</v>
      </c>
      <c r="I24" s="35">
        <v>2</v>
      </c>
      <c r="J24" s="36">
        <v>16</v>
      </c>
      <c r="K24" s="31" t="s">
        <v>105</v>
      </c>
      <c r="M24" s="60">
        <f t="shared" ref="M24:M27" si="1">C24*F24*I24/1000000</f>
        <v>1.1225400000000001</v>
      </c>
      <c r="N24" s="61"/>
      <c r="O24" s="22"/>
      <c r="P24" s="22"/>
      <c r="Q24" s="22"/>
    </row>
    <row r="25" spans="1:17">
      <c r="A25" s="107">
        <v>202</v>
      </c>
      <c r="B25" s="34" t="s">
        <v>117</v>
      </c>
      <c r="C25" s="35">
        <v>1200</v>
      </c>
      <c r="D25" s="31" t="s">
        <v>119</v>
      </c>
      <c r="E25" s="31" t="s">
        <v>119</v>
      </c>
      <c r="F25" s="35">
        <v>100</v>
      </c>
      <c r="G25" s="31"/>
      <c r="H25" s="31"/>
      <c r="I25" s="35">
        <v>4</v>
      </c>
      <c r="J25" s="36">
        <v>16</v>
      </c>
      <c r="K25" s="31" t="s">
        <v>105</v>
      </c>
      <c r="M25" s="60">
        <f t="shared" si="1"/>
        <v>0.48</v>
      </c>
      <c r="N25" s="61"/>
      <c r="O25" s="22"/>
      <c r="P25" s="22"/>
      <c r="Q25" s="22"/>
    </row>
    <row r="26" spans="1:17">
      <c r="A26" s="107">
        <v>203</v>
      </c>
      <c r="B26" s="34" t="s">
        <v>120</v>
      </c>
      <c r="C26" s="35">
        <v>1200</v>
      </c>
      <c r="D26" s="31" t="s">
        <v>119</v>
      </c>
      <c r="E26" s="31" t="s">
        <v>119</v>
      </c>
      <c r="F26" s="35">
        <v>100</v>
      </c>
      <c r="G26" s="31"/>
      <c r="H26" s="31"/>
      <c r="I26" s="35">
        <v>4</v>
      </c>
      <c r="J26" s="36">
        <v>16</v>
      </c>
      <c r="K26" s="31" t="s">
        <v>105</v>
      </c>
      <c r="M26" s="60">
        <f t="shared" si="1"/>
        <v>0.48</v>
      </c>
      <c r="N26" s="61"/>
      <c r="O26" s="22"/>
      <c r="P26" s="22"/>
      <c r="Q26" s="22"/>
    </row>
    <row r="27" spans="1:17">
      <c r="A27" s="107">
        <v>204</v>
      </c>
      <c r="B27" s="34" t="s">
        <v>115</v>
      </c>
      <c r="C27" s="35">
        <v>1200</v>
      </c>
      <c r="D27" s="31" t="s">
        <v>93</v>
      </c>
      <c r="E27" s="31" t="s">
        <v>93</v>
      </c>
      <c r="F27" s="35">
        <v>600</v>
      </c>
      <c r="G27" s="31" t="s">
        <v>93</v>
      </c>
      <c r="H27" s="31" t="s">
        <v>93</v>
      </c>
      <c r="I27" s="35">
        <v>1</v>
      </c>
      <c r="J27" s="36">
        <v>16</v>
      </c>
      <c r="K27" s="31" t="s">
        <v>105</v>
      </c>
      <c r="M27" s="60">
        <f t="shared" si="1"/>
        <v>0.72</v>
      </c>
      <c r="N27" s="61"/>
      <c r="O27" s="22"/>
      <c r="P27" s="22"/>
      <c r="Q27" s="22"/>
    </row>
    <row r="28" spans="1:17">
      <c r="A28" s="107">
        <v>205</v>
      </c>
      <c r="B28" s="34" t="s">
        <v>114</v>
      </c>
      <c r="C28" s="35">
        <v>1200</v>
      </c>
      <c r="D28" s="31"/>
      <c r="E28" s="31"/>
      <c r="F28" s="35"/>
      <c r="G28" s="31"/>
      <c r="H28" s="31"/>
      <c r="I28" s="35">
        <v>2</v>
      </c>
      <c r="J28" s="36"/>
      <c r="K28" s="31" t="s">
        <v>114</v>
      </c>
      <c r="M28" s="22"/>
      <c r="N28" s="61"/>
      <c r="O28" s="22"/>
      <c r="P28" s="22"/>
      <c r="Q28" s="22">
        <f>C28*I28/1000</f>
        <v>2.4</v>
      </c>
    </row>
    <row r="29" spans="1:17">
      <c r="A29" s="107">
        <v>206</v>
      </c>
      <c r="B29" s="34" t="s">
        <v>114</v>
      </c>
      <c r="C29" s="35">
        <v>540</v>
      </c>
      <c r="D29" s="31"/>
      <c r="E29" s="31"/>
      <c r="F29" s="35"/>
      <c r="G29" s="31"/>
      <c r="H29" s="31"/>
      <c r="I29" s="35">
        <v>2</v>
      </c>
      <c r="J29" s="36"/>
      <c r="K29" s="31" t="s">
        <v>114</v>
      </c>
      <c r="M29" s="22"/>
      <c r="N29" s="61"/>
      <c r="O29" s="22"/>
      <c r="P29" s="22"/>
      <c r="Q29" s="22">
        <f>C29*I29/1000</f>
        <v>1.08</v>
      </c>
    </row>
    <row r="30" spans="1:17">
      <c r="A30" s="107">
        <v>207</v>
      </c>
      <c r="B30" s="34" t="s">
        <v>121</v>
      </c>
      <c r="C30" s="35">
        <v>406</v>
      </c>
      <c r="D30" s="31"/>
      <c r="E30" s="31"/>
      <c r="F30" s="35">
        <v>340</v>
      </c>
      <c r="G30" s="31"/>
      <c r="H30" s="31"/>
      <c r="I30" s="35">
        <v>2</v>
      </c>
      <c r="J30" s="36">
        <v>16</v>
      </c>
      <c r="K30" s="31" t="s">
        <v>123</v>
      </c>
      <c r="M30" s="22"/>
      <c r="N30" s="61"/>
      <c r="O30" s="22">
        <f>C30*F30*I30/1000000</f>
        <v>0.27607999999999999</v>
      </c>
      <c r="P30" s="22"/>
      <c r="Q30" s="22"/>
    </row>
    <row r="31" spans="1:17">
      <c r="A31" s="107">
        <v>208</v>
      </c>
      <c r="B31" s="34" t="s">
        <v>122</v>
      </c>
      <c r="C31" s="35">
        <v>426</v>
      </c>
      <c r="D31" s="31"/>
      <c r="E31" s="31"/>
      <c r="F31" s="35">
        <v>30</v>
      </c>
      <c r="G31" s="31"/>
      <c r="H31" s="31"/>
      <c r="I31" s="35">
        <v>20</v>
      </c>
      <c r="J31" s="36">
        <v>15</v>
      </c>
      <c r="K31" s="31" t="s">
        <v>122</v>
      </c>
      <c r="M31" s="22"/>
      <c r="N31" s="61"/>
      <c r="O31" s="22"/>
      <c r="P31" s="22"/>
      <c r="Q31" s="22"/>
    </row>
    <row r="32" spans="1:17">
      <c r="A32" s="107">
        <v>209</v>
      </c>
      <c r="B32" s="34" t="s">
        <v>133</v>
      </c>
      <c r="C32" s="35">
        <v>1200</v>
      </c>
      <c r="D32" s="31"/>
      <c r="E32" s="31"/>
      <c r="F32" s="35">
        <v>136</v>
      </c>
      <c r="G32" s="31"/>
      <c r="H32" s="31"/>
      <c r="I32" s="35">
        <v>1</v>
      </c>
      <c r="J32" s="36">
        <v>16</v>
      </c>
      <c r="K32" s="31" t="s">
        <v>105</v>
      </c>
      <c r="M32" s="60">
        <f t="shared" ref="M32:M33" si="2">C32*F32*I32/1000000</f>
        <v>0.16320000000000001</v>
      </c>
      <c r="N32" s="61"/>
      <c r="O32" s="22"/>
      <c r="P32" s="22"/>
      <c r="Q32" s="22"/>
    </row>
    <row r="33" spans="1:17">
      <c r="A33" s="107">
        <v>210</v>
      </c>
      <c r="B33" s="34" t="s">
        <v>134</v>
      </c>
      <c r="C33" s="35">
        <v>136</v>
      </c>
      <c r="D33" s="31"/>
      <c r="E33" s="31"/>
      <c r="F33" s="35">
        <v>65</v>
      </c>
      <c r="G33" s="31"/>
      <c r="H33" s="31"/>
      <c r="I33" s="35">
        <v>3</v>
      </c>
      <c r="J33" s="36">
        <v>16</v>
      </c>
      <c r="K33" s="31" t="s">
        <v>105</v>
      </c>
      <c r="M33" s="60">
        <f t="shared" si="2"/>
        <v>2.6519999999999998E-2</v>
      </c>
      <c r="N33" s="61"/>
      <c r="O33" s="22"/>
      <c r="P33" s="22"/>
      <c r="Q33" s="22"/>
    </row>
    <row r="34" spans="1:17">
      <c r="A34" s="107"/>
      <c r="B34" s="34"/>
      <c r="C34" s="35"/>
      <c r="D34" s="31"/>
      <c r="E34" s="31"/>
      <c r="F34" s="35"/>
      <c r="G34" s="31"/>
      <c r="H34" s="31"/>
      <c r="I34" s="35"/>
      <c r="J34" s="36"/>
      <c r="K34" s="31"/>
      <c r="M34" s="22"/>
      <c r="N34" s="61"/>
      <c r="O34" s="22"/>
      <c r="P34" s="22"/>
      <c r="Q34" s="22"/>
    </row>
    <row r="35" spans="1:17">
      <c r="A35" s="107"/>
      <c r="B35" s="34"/>
      <c r="C35" s="35"/>
      <c r="D35" s="31"/>
      <c r="E35" s="31"/>
      <c r="F35" s="35"/>
      <c r="G35" s="31"/>
      <c r="H35" s="31"/>
      <c r="I35" s="35"/>
      <c r="J35" s="36"/>
      <c r="K35" s="31"/>
      <c r="M35" s="22"/>
      <c r="N35" s="61"/>
      <c r="O35" s="22"/>
      <c r="P35" s="22"/>
      <c r="Q35" s="22"/>
    </row>
    <row r="36" spans="1:17" ht="16.5">
      <c r="A36" s="119" t="s">
        <v>29</v>
      </c>
      <c r="B36" s="119"/>
      <c r="C36" s="119" t="s">
        <v>124</v>
      </c>
      <c r="D36" s="119"/>
      <c r="E36" s="119"/>
      <c r="F36" s="119"/>
      <c r="G36" s="119"/>
      <c r="H36" s="119"/>
      <c r="I36" s="119" t="s">
        <v>31</v>
      </c>
      <c r="J36" s="119"/>
      <c r="K36" s="105">
        <v>1</v>
      </c>
      <c r="M36" s="22"/>
      <c r="N36" s="61"/>
      <c r="O36" s="22"/>
      <c r="P36" s="22"/>
      <c r="Q36" s="22"/>
    </row>
    <row r="37" spans="1:17">
      <c r="A37" s="33" t="s">
        <v>56</v>
      </c>
      <c r="B37" s="33" t="s">
        <v>33</v>
      </c>
      <c r="C37" s="33" t="s">
        <v>57</v>
      </c>
      <c r="D37" s="33" t="s">
        <v>58</v>
      </c>
      <c r="E37" s="33" t="s">
        <v>59</v>
      </c>
      <c r="F37" s="33" t="s">
        <v>60</v>
      </c>
      <c r="G37" s="33" t="s">
        <v>61</v>
      </c>
      <c r="H37" s="33" t="s">
        <v>62</v>
      </c>
      <c r="I37" s="33" t="s">
        <v>63</v>
      </c>
      <c r="J37" s="33" t="s">
        <v>42</v>
      </c>
      <c r="K37" s="33" t="s">
        <v>64</v>
      </c>
      <c r="M37" s="22"/>
      <c r="N37" s="61"/>
      <c r="O37" s="22"/>
      <c r="P37" s="22"/>
      <c r="Q37" s="22"/>
    </row>
    <row r="38" spans="1:17">
      <c r="A38" s="107">
        <v>301</v>
      </c>
      <c r="B38" s="34" t="s">
        <v>117</v>
      </c>
      <c r="C38" s="35">
        <v>706</v>
      </c>
      <c r="D38" s="31" t="s">
        <v>91</v>
      </c>
      <c r="E38" s="31" t="s">
        <v>91</v>
      </c>
      <c r="F38" s="35">
        <v>795</v>
      </c>
      <c r="G38" s="31" t="s">
        <v>91</v>
      </c>
      <c r="H38" s="31" t="s">
        <v>91</v>
      </c>
      <c r="I38" s="35">
        <v>2</v>
      </c>
      <c r="J38" s="36">
        <v>16</v>
      </c>
      <c r="K38" s="31" t="s">
        <v>105</v>
      </c>
      <c r="M38" s="60">
        <f t="shared" ref="M38:M42" si="3">C38*F38*I38/1000000</f>
        <v>1.1225400000000001</v>
      </c>
      <c r="N38" s="61"/>
      <c r="O38" s="22"/>
      <c r="P38" s="22"/>
      <c r="Q38" s="22"/>
    </row>
    <row r="39" spans="1:17">
      <c r="A39" s="107">
        <v>302</v>
      </c>
      <c r="B39" s="34" t="s">
        <v>125</v>
      </c>
      <c r="C39" s="35">
        <v>825</v>
      </c>
      <c r="D39" s="31"/>
      <c r="E39" s="31"/>
      <c r="F39" s="35">
        <v>626</v>
      </c>
      <c r="G39" s="31" t="s">
        <v>91</v>
      </c>
      <c r="H39" s="31"/>
      <c r="I39" s="35">
        <v>1</v>
      </c>
      <c r="J39" s="36">
        <v>16</v>
      </c>
      <c r="K39" s="31" t="s">
        <v>105</v>
      </c>
      <c r="M39" s="60">
        <f t="shared" si="3"/>
        <v>0.51644999999999996</v>
      </c>
      <c r="N39" s="61"/>
      <c r="O39" s="22"/>
      <c r="P39" s="22"/>
      <c r="Q39" s="22"/>
    </row>
    <row r="40" spans="1:17">
      <c r="A40" s="107">
        <v>303</v>
      </c>
      <c r="B40" s="34" t="s">
        <v>126</v>
      </c>
      <c r="C40" s="35">
        <v>626</v>
      </c>
      <c r="D40" s="31" t="s">
        <v>91</v>
      </c>
      <c r="E40" s="31"/>
      <c r="F40" s="35">
        <v>795</v>
      </c>
      <c r="G40" s="31"/>
      <c r="H40" s="31"/>
      <c r="I40" s="35">
        <v>1</v>
      </c>
      <c r="J40" s="36">
        <v>16</v>
      </c>
      <c r="K40" s="31" t="s">
        <v>105</v>
      </c>
      <c r="M40" s="60">
        <f t="shared" si="3"/>
        <v>0.49767</v>
      </c>
      <c r="N40" s="61"/>
      <c r="O40" s="22"/>
      <c r="P40" s="22"/>
      <c r="Q40" s="22"/>
    </row>
    <row r="41" spans="1:17">
      <c r="A41" s="107">
        <v>304</v>
      </c>
      <c r="B41" s="34" t="s">
        <v>111</v>
      </c>
      <c r="C41" s="35">
        <v>568</v>
      </c>
      <c r="D41" s="31" t="s">
        <v>93</v>
      </c>
      <c r="E41" s="31"/>
      <c r="F41" s="35">
        <v>100</v>
      </c>
      <c r="G41" s="31" t="s">
        <v>93</v>
      </c>
      <c r="H41" s="31"/>
      <c r="I41" s="35">
        <v>6</v>
      </c>
      <c r="J41" s="36">
        <v>16</v>
      </c>
      <c r="K41" s="31" t="s">
        <v>105</v>
      </c>
      <c r="M41" s="60">
        <f t="shared" si="3"/>
        <v>0.34079999999999999</v>
      </c>
      <c r="N41" s="61"/>
      <c r="O41" s="22"/>
      <c r="P41" s="22"/>
      <c r="Q41" s="22"/>
    </row>
    <row r="42" spans="1:17">
      <c r="A42" s="107">
        <v>305</v>
      </c>
      <c r="B42" s="34" t="s">
        <v>112</v>
      </c>
      <c r="C42" s="35">
        <v>600</v>
      </c>
      <c r="D42" s="31" t="s">
        <v>93</v>
      </c>
      <c r="E42" s="31"/>
      <c r="F42" s="35">
        <v>100</v>
      </c>
      <c r="G42" s="31" t="s">
        <v>93</v>
      </c>
      <c r="H42" s="31"/>
      <c r="I42" s="35">
        <v>6</v>
      </c>
      <c r="J42" s="36">
        <v>16</v>
      </c>
      <c r="K42" s="31" t="s">
        <v>105</v>
      </c>
      <c r="M42" s="60">
        <f t="shared" si="3"/>
        <v>0.36</v>
      </c>
      <c r="N42" s="61"/>
      <c r="O42" s="22"/>
      <c r="P42" s="22"/>
      <c r="Q42" s="22"/>
    </row>
    <row r="43" spans="1:17">
      <c r="A43" s="107">
        <v>306</v>
      </c>
      <c r="B43" s="34" t="s">
        <v>113</v>
      </c>
      <c r="C43" s="35">
        <v>600</v>
      </c>
      <c r="D43" s="31"/>
      <c r="E43" s="31"/>
      <c r="F43" s="35">
        <v>600</v>
      </c>
      <c r="G43" s="31"/>
      <c r="H43" s="31"/>
      <c r="I43" s="35">
        <v>3</v>
      </c>
      <c r="J43" s="36">
        <v>3</v>
      </c>
      <c r="K43" s="31" t="s">
        <v>95</v>
      </c>
      <c r="M43" s="22"/>
      <c r="N43" s="61"/>
      <c r="O43" s="22"/>
      <c r="P43" s="22">
        <f>C43*F43*I43/1000000</f>
        <v>1.08</v>
      </c>
      <c r="Q43" s="22"/>
    </row>
    <row r="44" spans="1:17">
      <c r="A44" s="107">
        <v>307</v>
      </c>
      <c r="B44" s="34" t="s">
        <v>127</v>
      </c>
      <c r="C44" s="35">
        <v>70</v>
      </c>
      <c r="D44" s="31"/>
      <c r="E44" s="31"/>
      <c r="F44" s="35">
        <v>626</v>
      </c>
      <c r="G44" s="31"/>
      <c r="H44" s="31"/>
      <c r="I44" s="35">
        <v>1</v>
      </c>
      <c r="J44" s="36">
        <v>16</v>
      </c>
      <c r="K44" s="31" t="s">
        <v>123</v>
      </c>
      <c r="M44" s="22"/>
      <c r="N44" s="61"/>
      <c r="O44" s="22">
        <f>C44*F44*I44/1000000</f>
        <v>4.3819999999999998E-2</v>
      </c>
      <c r="P44" s="22"/>
      <c r="Q44" s="22"/>
    </row>
    <row r="45" spans="1:17">
      <c r="A45" s="107">
        <v>308</v>
      </c>
      <c r="B45" s="34" t="s">
        <v>127</v>
      </c>
      <c r="C45" s="35">
        <v>173</v>
      </c>
      <c r="D45" s="31"/>
      <c r="E45" s="31"/>
      <c r="F45" s="35">
        <v>623</v>
      </c>
      <c r="G45" s="31"/>
      <c r="H45" s="31"/>
      <c r="I45" s="35">
        <v>1</v>
      </c>
      <c r="J45" s="36">
        <v>16</v>
      </c>
      <c r="K45" s="31" t="s">
        <v>128</v>
      </c>
      <c r="M45" s="22"/>
      <c r="N45" s="61">
        <f>C45*F45*I45/1000000</f>
        <v>0.107779</v>
      </c>
      <c r="O45" s="22"/>
      <c r="P45" s="22"/>
      <c r="Q45" s="22"/>
    </row>
    <row r="46" spans="1:17">
      <c r="A46" s="107">
        <v>309</v>
      </c>
      <c r="B46" s="34" t="s">
        <v>127</v>
      </c>
      <c r="C46" s="35">
        <v>143</v>
      </c>
      <c r="D46" s="31"/>
      <c r="E46" s="31"/>
      <c r="F46" s="35">
        <v>623</v>
      </c>
      <c r="G46" s="31"/>
      <c r="H46" s="31"/>
      <c r="I46" s="35">
        <v>1</v>
      </c>
      <c r="J46" s="36">
        <v>16</v>
      </c>
      <c r="K46" s="31" t="s">
        <v>123</v>
      </c>
      <c r="M46" s="22"/>
      <c r="N46" s="61"/>
      <c r="O46" s="22">
        <f>C46*F46*I46/1000000</f>
        <v>8.9089000000000002E-2</v>
      </c>
      <c r="P46" s="22"/>
      <c r="Q46" s="22"/>
    </row>
    <row r="47" spans="1:17">
      <c r="A47" s="107">
        <v>310</v>
      </c>
      <c r="B47" s="34" t="s">
        <v>127</v>
      </c>
      <c r="C47" s="35">
        <v>143</v>
      </c>
      <c r="D47" s="31"/>
      <c r="E47" s="31"/>
      <c r="F47" s="35">
        <v>623</v>
      </c>
      <c r="G47" s="31"/>
      <c r="H47" s="31"/>
      <c r="I47" s="35">
        <v>1</v>
      </c>
      <c r="J47" s="36">
        <v>16</v>
      </c>
      <c r="K47" s="31" t="s">
        <v>128</v>
      </c>
      <c r="M47" s="22"/>
      <c r="N47" s="61">
        <f>C47*F47*I47/1000000</f>
        <v>8.9089000000000002E-2</v>
      </c>
      <c r="O47" s="22"/>
      <c r="P47" s="22"/>
      <c r="Q47" s="22"/>
    </row>
    <row r="48" spans="1:17">
      <c r="A48" s="107">
        <v>311</v>
      </c>
      <c r="B48" s="34" t="s">
        <v>130</v>
      </c>
      <c r="C48" s="35">
        <v>100</v>
      </c>
      <c r="D48" s="31"/>
      <c r="E48" s="31"/>
      <c r="F48" s="35">
        <v>626</v>
      </c>
      <c r="G48" s="31"/>
      <c r="H48" s="31"/>
      <c r="I48" s="35">
        <v>1</v>
      </c>
      <c r="J48" s="36">
        <v>16</v>
      </c>
      <c r="K48" s="31" t="s">
        <v>105</v>
      </c>
      <c r="M48" s="60">
        <f t="shared" ref="M48" si="4">C48*F48*I48/1000000</f>
        <v>6.2600000000000003E-2</v>
      </c>
      <c r="N48" s="60"/>
      <c r="O48" s="22"/>
      <c r="P48" s="22"/>
      <c r="Q48" s="22"/>
    </row>
    <row r="49" spans="1:17">
      <c r="A49" s="107">
        <v>312</v>
      </c>
      <c r="B49" s="34" t="s">
        <v>140</v>
      </c>
      <c r="C49" s="35">
        <v>541</v>
      </c>
      <c r="D49" s="31"/>
      <c r="E49" s="31"/>
      <c r="F49" s="35">
        <v>626</v>
      </c>
      <c r="G49" s="31"/>
      <c r="H49" s="31"/>
      <c r="I49" s="35">
        <v>1</v>
      </c>
      <c r="J49" s="36">
        <v>3</v>
      </c>
      <c r="K49" s="31" t="s">
        <v>95</v>
      </c>
      <c r="M49" s="22"/>
      <c r="N49" s="61"/>
      <c r="O49" s="22"/>
      <c r="P49" s="22">
        <f>C49*F49/1000000</f>
        <v>0.33866600000000002</v>
      </c>
      <c r="Q49" s="22"/>
    </row>
    <row r="50" spans="1:17">
      <c r="A50" s="107"/>
      <c r="B50" s="34"/>
      <c r="C50" s="35"/>
      <c r="D50" s="31"/>
      <c r="E50" s="31"/>
      <c r="F50" s="35"/>
      <c r="G50" s="31"/>
      <c r="H50" s="31"/>
      <c r="I50" s="35"/>
      <c r="J50" s="36"/>
      <c r="K50" s="31"/>
      <c r="M50" s="22"/>
      <c r="N50" s="61"/>
      <c r="O50" s="22"/>
      <c r="P50" s="22"/>
      <c r="Q50" s="22"/>
    </row>
    <row r="51" spans="1:17">
      <c r="A51" s="107"/>
      <c r="B51" s="34"/>
      <c r="C51" s="35"/>
      <c r="D51" s="31"/>
      <c r="E51" s="31"/>
      <c r="F51" s="35"/>
      <c r="G51" s="31"/>
      <c r="H51" s="31"/>
      <c r="I51" s="35"/>
      <c r="J51" s="36"/>
      <c r="K51" s="31"/>
      <c r="M51" s="22"/>
      <c r="N51" s="61"/>
      <c r="O51" s="22"/>
      <c r="P51" s="22"/>
      <c r="Q51" s="22"/>
    </row>
    <row r="52" spans="1:17">
      <c r="A52" s="107"/>
      <c r="B52" s="34"/>
      <c r="C52" s="35"/>
      <c r="D52" s="31"/>
      <c r="E52" s="31"/>
      <c r="F52" s="35"/>
      <c r="G52" s="31"/>
      <c r="H52" s="31"/>
      <c r="I52" s="35"/>
      <c r="J52" s="36"/>
      <c r="K52" s="31"/>
      <c r="M52" s="22"/>
      <c r="N52" s="61"/>
      <c r="O52" s="22"/>
      <c r="P52" s="22"/>
      <c r="Q52" s="22"/>
    </row>
    <row r="53" spans="1:17">
      <c r="A53" s="107"/>
      <c r="B53" s="34"/>
      <c r="C53" s="35"/>
      <c r="D53" s="31"/>
      <c r="E53" s="31"/>
      <c r="F53" s="35"/>
      <c r="G53" s="31"/>
      <c r="H53" s="31"/>
      <c r="I53" s="35"/>
      <c r="J53" s="36"/>
      <c r="K53" s="31"/>
      <c r="M53" s="22"/>
      <c r="N53" s="61"/>
      <c r="O53" s="22"/>
      <c r="P53" s="22"/>
      <c r="Q53" s="22"/>
    </row>
    <row r="54" spans="1:17" ht="13.5" thickBot="1">
      <c r="A54" s="23"/>
      <c r="B54" s="24"/>
      <c r="C54" s="25"/>
      <c r="D54" s="25"/>
      <c r="E54" s="25"/>
      <c r="F54" s="25"/>
      <c r="G54" s="25"/>
      <c r="H54" s="25"/>
      <c r="I54" s="25"/>
      <c r="J54" s="25"/>
      <c r="K54" s="25"/>
      <c r="M54" s="22"/>
      <c r="N54" s="22"/>
      <c r="O54" s="22"/>
      <c r="P54" s="26"/>
      <c r="Q54" s="26"/>
    </row>
    <row r="55" spans="1:17" ht="16.5" thickBot="1">
      <c r="B55" s="73" t="s">
        <v>65</v>
      </c>
      <c r="C55" s="27"/>
      <c r="D55" s="27"/>
      <c r="E55" s="27"/>
      <c r="F55" s="27"/>
      <c r="G55" s="27"/>
      <c r="H55" s="27"/>
      <c r="I55" s="28"/>
      <c r="J55" s="28"/>
    </row>
    <row r="56" spans="1:17" ht="16.5" thickBot="1">
      <c r="B56" s="72"/>
      <c r="C56" s="37"/>
      <c r="D56" s="37"/>
      <c r="E56" s="37"/>
      <c r="F56" s="37"/>
      <c r="G56" s="37"/>
      <c r="H56" s="37"/>
    </row>
    <row r="57" spans="1:17" ht="16.5" thickBot="1">
      <c r="A57" s="76" t="s">
        <v>73</v>
      </c>
      <c r="B57" s="132" t="s">
        <v>69</v>
      </c>
      <c r="C57" s="133"/>
      <c r="D57" s="133"/>
      <c r="E57" s="133"/>
      <c r="F57" s="133"/>
      <c r="G57" s="133"/>
      <c r="H57" s="133"/>
      <c r="I57" s="70" t="s">
        <v>66</v>
      </c>
      <c r="J57" s="71" t="s">
        <v>35</v>
      </c>
      <c r="M57" s="52">
        <f>SUM(M9:M56)</f>
        <v>10.783055999999998</v>
      </c>
      <c r="N57" s="53">
        <f>SUM(N9:N56)</f>
        <v>0.57486800000000005</v>
      </c>
      <c r="O57" s="53">
        <f>SUM(O9:O54)</f>
        <v>0.40898899999999994</v>
      </c>
      <c r="P57" s="54">
        <f>SUM(P9:P54)</f>
        <v>2.5691660000000001</v>
      </c>
      <c r="Q57" s="54">
        <f>SUM(Q9:Q54)</f>
        <v>8.7279999999999998</v>
      </c>
    </row>
    <row r="58" spans="1:17" ht="15.75" thickBot="1">
      <c r="A58" s="69">
        <v>1</v>
      </c>
      <c r="B58" s="137" t="s">
        <v>96</v>
      </c>
      <c r="C58" s="138"/>
      <c r="D58" s="138"/>
      <c r="E58" s="138"/>
      <c r="F58" s="138"/>
      <c r="G58" s="138"/>
      <c r="H58" s="138"/>
      <c r="I58" s="68" t="s">
        <v>25</v>
      </c>
      <c r="J58" s="94">
        <v>6</v>
      </c>
      <c r="M58" s="55" t="str">
        <f>M8</f>
        <v>ДСП клен ванкувер</v>
      </c>
      <c r="N58" s="56" t="str">
        <f>N8</f>
        <v>МДФ фисташка</v>
      </c>
      <c r="O58" s="56" t="str">
        <f>O8</f>
        <v>МДФ оранж</v>
      </c>
      <c r="P58" s="57" t="str">
        <f>P8</f>
        <v>ДВП белое</v>
      </c>
      <c r="Q58" s="56" t="str">
        <f>Q8</f>
        <v>Брус 30*40 м</v>
      </c>
    </row>
    <row r="59" spans="1:17" ht="19.5" customHeight="1" thickBot="1">
      <c r="A59" s="69">
        <v>2</v>
      </c>
      <c r="B59" s="134" t="s">
        <v>132</v>
      </c>
      <c r="C59" s="135"/>
      <c r="D59" s="135"/>
      <c r="E59" s="135"/>
      <c r="F59" s="135"/>
      <c r="G59" s="135"/>
      <c r="H59" s="136"/>
      <c r="I59" s="43" t="s">
        <v>92</v>
      </c>
      <c r="J59" s="95">
        <v>2</v>
      </c>
      <c r="M59" s="58">
        <f>M57*1.1</f>
        <v>11.861361599999999</v>
      </c>
      <c r="N59" s="59">
        <f>N57*1.1</f>
        <v>0.63235480000000011</v>
      </c>
      <c r="O59" s="59">
        <f>O57*1.1</f>
        <v>0.44988789999999995</v>
      </c>
      <c r="P59" s="59">
        <f>P57*1.1</f>
        <v>2.8260826000000003</v>
      </c>
      <c r="Q59" s="58">
        <f>Q57*1.1</f>
        <v>9.6008000000000013</v>
      </c>
    </row>
    <row r="60" spans="1:17" ht="15">
      <c r="A60" s="69">
        <v>3</v>
      </c>
      <c r="B60" s="131" t="s">
        <v>131</v>
      </c>
      <c r="C60" s="131"/>
      <c r="D60" s="131"/>
      <c r="E60" s="131"/>
      <c r="F60" s="131"/>
      <c r="G60" s="131"/>
      <c r="H60" s="131"/>
      <c r="I60" s="43" t="s">
        <v>92</v>
      </c>
      <c r="J60" s="95">
        <v>3</v>
      </c>
    </row>
    <row r="61" spans="1:17" ht="15">
      <c r="A61" s="69">
        <v>4</v>
      </c>
      <c r="B61" s="131" t="s">
        <v>135</v>
      </c>
      <c r="C61" s="131"/>
      <c r="D61" s="131"/>
      <c r="E61" s="131"/>
      <c r="F61" s="131"/>
      <c r="G61" s="131"/>
      <c r="H61" s="131"/>
      <c r="I61" s="43" t="s">
        <v>25</v>
      </c>
      <c r="J61" s="43">
        <v>3</v>
      </c>
    </row>
    <row r="62" spans="1:17" ht="15">
      <c r="A62" s="69">
        <v>5</v>
      </c>
      <c r="B62" s="131" t="s">
        <v>136</v>
      </c>
      <c r="C62" s="131"/>
      <c r="D62" s="131"/>
      <c r="E62" s="131"/>
      <c r="F62" s="131"/>
      <c r="G62" s="131"/>
      <c r="H62" s="131"/>
      <c r="I62" s="43" t="s">
        <v>25</v>
      </c>
      <c r="J62" s="43">
        <v>10</v>
      </c>
    </row>
    <row r="63" spans="1:17" ht="15">
      <c r="A63" s="69">
        <v>6</v>
      </c>
      <c r="B63" s="131" t="s">
        <v>141</v>
      </c>
      <c r="C63" s="131"/>
      <c r="D63" s="131"/>
      <c r="E63" s="131"/>
      <c r="F63" s="131"/>
      <c r="G63" s="131"/>
      <c r="H63" s="131"/>
      <c r="I63" s="43" t="s">
        <v>25</v>
      </c>
      <c r="J63" s="43">
        <v>1</v>
      </c>
    </row>
    <row r="64" spans="1:17" ht="15">
      <c r="A64" s="69">
        <v>7</v>
      </c>
      <c r="B64" s="141" t="s">
        <v>142</v>
      </c>
      <c r="C64" s="127"/>
      <c r="D64" s="127"/>
      <c r="E64" s="127"/>
      <c r="F64" s="127"/>
      <c r="G64" s="127"/>
      <c r="H64" s="128"/>
      <c r="I64" s="43" t="s">
        <v>25</v>
      </c>
      <c r="J64" s="43">
        <v>1</v>
      </c>
    </row>
    <row r="65" spans="1:10" ht="15">
      <c r="A65" s="69">
        <v>8</v>
      </c>
      <c r="B65" s="141" t="s">
        <v>122</v>
      </c>
      <c r="C65" s="127"/>
      <c r="D65" s="127"/>
      <c r="E65" s="127"/>
      <c r="F65" s="127"/>
      <c r="G65" s="127"/>
      <c r="H65" s="128"/>
      <c r="I65" s="43" t="s">
        <v>25</v>
      </c>
      <c r="J65" s="43">
        <v>20</v>
      </c>
    </row>
    <row r="66" spans="1:10" ht="15">
      <c r="A66" s="69">
        <v>9</v>
      </c>
      <c r="B66" s="141"/>
      <c r="C66" s="127"/>
      <c r="D66" s="127"/>
      <c r="E66" s="127"/>
      <c r="F66" s="127"/>
      <c r="G66" s="127"/>
      <c r="H66" s="128"/>
      <c r="I66" s="43" t="s">
        <v>25</v>
      </c>
      <c r="J66" s="43"/>
    </row>
    <row r="67" spans="1:10" ht="15">
      <c r="A67" s="69">
        <v>10</v>
      </c>
      <c r="B67" s="141"/>
      <c r="C67" s="127"/>
      <c r="D67" s="127"/>
      <c r="E67" s="127"/>
      <c r="F67" s="127"/>
      <c r="G67" s="127"/>
      <c r="H67" s="128"/>
      <c r="I67" s="67" t="s">
        <v>25</v>
      </c>
      <c r="J67" s="67"/>
    </row>
    <row r="68" spans="1:10" ht="15">
      <c r="A68" s="69">
        <v>11</v>
      </c>
      <c r="B68" s="141"/>
      <c r="C68" s="127"/>
      <c r="D68" s="127"/>
      <c r="E68" s="127"/>
      <c r="F68" s="127"/>
      <c r="G68" s="127"/>
      <c r="H68" s="128"/>
      <c r="I68" s="67" t="s">
        <v>25</v>
      </c>
      <c r="J68" s="67"/>
    </row>
    <row r="69" spans="1:10" ht="15">
      <c r="A69" s="69">
        <v>12</v>
      </c>
      <c r="B69" s="141"/>
      <c r="C69" s="127"/>
      <c r="D69" s="127"/>
      <c r="E69" s="127"/>
      <c r="F69" s="127"/>
      <c r="G69" s="127"/>
      <c r="H69" s="128"/>
      <c r="I69" s="67" t="s">
        <v>25</v>
      </c>
      <c r="J69" s="67"/>
    </row>
    <row r="70" spans="1:10" ht="15">
      <c r="A70" s="69">
        <v>13</v>
      </c>
      <c r="B70" s="141"/>
      <c r="C70" s="127"/>
      <c r="D70" s="127"/>
      <c r="E70" s="127"/>
      <c r="F70" s="127"/>
      <c r="G70" s="127"/>
      <c r="H70" s="128"/>
      <c r="I70" s="67" t="s">
        <v>25</v>
      </c>
      <c r="J70" s="67"/>
    </row>
    <row r="71" spans="1:10" ht="15.75" thickBot="1">
      <c r="A71" s="69">
        <v>14</v>
      </c>
      <c r="B71" s="139"/>
      <c r="C71" s="139"/>
      <c r="D71" s="139"/>
      <c r="E71" s="139"/>
      <c r="F71" s="139"/>
      <c r="G71" s="139"/>
      <c r="H71" s="140"/>
      <c r="I71" s="67" t="s">
        <v>25</v>
      </c>
      <c r="J71" s="67"/>
    </row>
    <row r="72" spans="1:10" ht="16.5" thickBot="1">
      <c r="A72" s="76" t="s">
        <v>73</v>
      </c>
      <c r="B72" s="132" t="s">
        <v>68</v>
      </c>
      <c r="C72" s="133"/>
      <c r="D72" s="133"/>
      <c r="E72" s="133"/>
      <c r="F72" s="133"/>
      <c r="G72" s="133"/>
      <c r="H72" s="133"/>
      <c r="I72" s="70" t="s">
        <v>66</v>
      </c>
      <c r="J72" s="71" t="s">
        <v>35</v>
      </c>
    </row>
    <row r="73" spans="1:10" ht="15">
      <c r="A73" s="75">
        <v>1</v>
      </c>
      <c r="B73" s="137" t="s">
        <v>88</v>
      </c>
      <c r="C73" s="138"/>
      <c r="D73" s="138"/>
      <c r="E73" s="138"/>
      <c r="F73" s="138"/>
      <c r="G73" s="138"/>
      <c r="H73" s="138"/>
      <c r="I73" s="68" t="s">
        <v>25</v>
      </c>
      <c r="J73" s="94">
        <v>80</v>
      </c>
    </row>
    <row r="74" spans="1:10" ht="15">
      <c r="A74" s="74">
        <v>2</v>
      </c>
      <c r="B74" s="129" t="s">
        <v>89</v>
      </c>
      <c r="C74" s="130"/>
      <c r="D74" s="130"/>
      <c r="E74" s="130"/>
      <c r="F74" s="130"/>
      <c r="G74" s="130"/>
      <c r="H74" s="130"/>
      <c r="I74" s="68" t="s">
        <v>25</v>
      </c>
      <c r="J74" s="95">
        <v>80</v>
      </c>
    </row>
    <row r="75" spans="1:10" ht="15">
      <c r="A75" s="74">
        <v>3</v>
      </c>
      <c r="B75" s="128" t="s">
        <v>137</v>
      </c>
      <c r="C75" s="131"/>
      <c r="D75" s="131"/>
      <c r="E75" s="131"/>
      <c r="F75" s="131"/>
      <c r="G75" s="131"/>
      <c r="H75" s="131"/>
      <c r="I75" s="68" t="s">
        <v>25</v>
      </c>
      <c r="J75" s="95">
        <v>50</v>
      </c>
    </row>
    <row r="76" spans="1:10" ht="15">
      <c r="A76" s="74">
        <v>4</v>
      </c>
      <c r="B76" s="141" t="s">
        <v>138</v>
      </c>
      <c r="C76" s="127"/>
      <c r="D76" s="127"/>
      <c r="E76" s="127"/>
      <c r="F76" s="127"/>
      <c r="G76" s="127"/>
      <c r="H76" s="128"/>
      <c r="I76" s="68" t="s">
        <v>25</v>
      </c>
      <c r="J76" s="43">
        <v>200</v>
      </c>
    </row>
    <row r="77" spans="1:10" ht="15">
      <c r="A77" s="74">
        <v>5</v>
      </c>
      <c r="B77" s="141" t="s">
        <v>139</v>
      </c>
      <c r="C77" s="127"/>
      <c r="D77" s="127"/>
      <c r="E77" s="127"/>
      <c r="F77" s="127"/>
      <c r="G77" s="127"/>
      <c r="H77" s="128"/>
      <c r="I77" s="68" t="s">
        <v>25</v>
      </c>
      <c r="J77" s="43">
        <v>100</v>
      </c>
    </row>
    <row r="78" spans="1:10" ht="15">
      <c r="A78" s="74">
        <v>6</v>
      </c>
      <c r="B78" s="141" t="s">
        <v>94</v>
      </c>
      <c r="C78" s="127"/>
      <c r="D78" s="127"/>
      <c r="E78" s="127"/>
      <c r="F78" s="127"/>
      <c r="G78" s="127"/>
      <c r="H78" s="128"/>
      <c r="I78" s="68" t="s">
        <v>25</v>
      </c>
      <c r="J78" s="43">
        <v>100</v>
      </c>
    </row>
    <row r="79" spans="1:10" ht="15">
      <c r="A79" s="74">
        <v>7</v>
      </c>
      <c r="B79" s="142" t="s">
        <v>97</v>
      </c>
      <c r="C79" s="143"/>
      <c r="D79" s="143"/>
      <c r="E79" s="143"/>
      <c r="F79" s="143"/>
      <c r="G79" s="143"/>
      <c r="H79" s="143"/>
      <c r="I79" s="95" t="s">
        <v>25</v>
      </c>
      <c r="J79" s="95">
        <v>100</v>
      </c>
    </row>
    <row r="80" spans="1:10" ht="15">
      <c r="A80" s="74">
        <v>8</v>
      </c>
      <c r="B80" s="127"/>
      <c r="C80" s="127"/>
      <c r="D80" s="127"/>
      <c r="E80" s="127"/>
      <c r="F80" s="127"/>
      <c r="G80" s="127"/>
      <c r="H80" s="128"/>
      <c r="I80" s="95" t="s">
        <v>25</v>
      </c>
      <c r="J80" s="43"/>
    </row>
    <row r="81" spans="1:10" ht="15">
      <c r="A81" s="74">
        <v>9</v>
      </c>
      <c r="B81" s="127"/>
      <c r="C81" s="127"/>
      <c r="D81" s="127"/>
      <c r="E81" s="127"/>
      <c r="F81" s="127"/>
      <c r="G81" s="127"/>
      <c r="H81" s="128"/>
      <c r="I81" s="95" t="s">
        <v>25</v>
      </c>
      <c r="J81" s="43"/>
    </row>
    <row r="83" spans="1:10" ht="18.600000000000001" customHeight="1">
      <c r="B83" s="144"/>
      <c r="C83" s="144"/>
      <c r="D83" s="144"/>
      <c r="E83" s="144"/>
      <c r="F83" s="144"/>
      <c r="G83" s="144"/>
      <c r="H83" s="144"/>
      <c r="I83" s="29"/>
      <c r="J83" s="30"/>
    </row>
    <row r="84" spans="1:10" ht="15">
      <c r="B84" s="144"/>
      <c r="C84" s="144"/>
      <c r="D84" s="144"/>
      <c r="E84" s="144"/>
      <c r="F84" s="144"/>
      <c r="G84" s="144"/>
      <c r="H84" s="144"/>
      <c r="I84" s="29"/>
      <c r="J84" s="30"/>
    </row>
    <row r="85" spans="1:10" ht="15">
      <c r="B85" s="144"/>
      <c r="C85" s="144"/>
      <c r="D85" s="144"/>
      <c r="E85" s="144"/>
      <c r="F85" s="144"/>
      <c r="G85" s="144"/>
      <c r="H85" s="144"/>
      <c r="I85" s="29"/>
      <c r="J85" s="30"/>
    </row>
    <row r="86" spans="1:10" ht="15">
      <c r="B86" s="144"/>
      <c r="C86" s="144"/>
      <c r="D86" s="144"/>
      <c r="E86" s="144"/>
      <c r="F86" s="144"/>
      <c r="G86" s="144"/>
      <c r="H86" s="144"/>
      <c r="I86" s="29"/>
      <c r="J86" s="30"/>
    </row>
    <row r="87" spans="1:10" ht="15">
      <c r="B87" s="144"/>
      <c r="C87" s="144"/>
      <c r="D87" s="144"/>
      <c r="E87" s="144"/>
      <c r="F87" s="144"/>
      <c r="G87" s="144"/>
      <c r="H87" s="144"/>
      <c r="I87" s="29"/>
      <c r="J87" s="30"/>
    </row>
  </sheetData>
  <sheetProtection selectLockedCells="1" selectUnlockedCells="1"/>
  <mergeCells count="45">
    <mergeCell ref="A36:B36"/>
    <mergeCell ref="C36:H36"/>
    <mergeCell ref="I36:J36"/>
    <mergeCell ref="B80:H80"/>
    <mergeCell ref="B78:H78"/>
    <mergeCell ref="B65:H65"/>
    <mergeCell ref="B64:H64"/>
    <mergeCell ref="B76:H76"/>
    <mergeCell ref="B77:H77"/>
    <mergeCell ref="B70:H70"/>
    <mergeCell ref="B69:H69"/>
    <mergeCell ref="B68:H68"/>
    <mergeCell ref="B67:H67"/>
    <mergeCell ref="B87:H87"/>
    <mergeCell ref="B83:H83"/>
    <mergeCell ref="B84:H84"/>
    <mergeCell ref="B85:H85"/>
    <mergeCell ref="B86:H86"/>
    <mergeCell ref="B81:H81"/>
    <mergeCell ref="B74:H74"/>
    <mergeCell ref="B75:H75"/>
    <mergeCell ref="I7:J7"/>
    <mergeCell ref="B72:H72"/>
    <mergeCell ref="B61:H61"/>
    <mergeCell ref="B60:H60"/>
    <mergeCell ref="B59:H59"/>
    <mergeCell ref="B58:H58"/>
    <mergeCell ref="B57:H57"/>
    <mergeCell ref="B62:H62"/>
    <mergeCell ref="B71:H71"/>
    <mergeCell ref="B73:H73"/>
    <mergeCell ref="B66:H66"/>
    <mergeCell ref="B63:H63"/>
    <mergeCell ref="B79:H79"/>
    <mergeCell ref="A1:E2"/>
    <mergeCell ref="F1:H2"/>
    <mergeCell ref="H4:J4"/>
    <mergeCell ref="D5:F5"/>
    <mergeCell ref="H5:J5"/>
    <mergeCell ref="D4:F4"/>
    <mergeCell ref="A22:B22"/>
    <mergeCell ref="C22:H22"/>
    <mergeCell ref="I22:J22"/>
    <mergeCell ref="A7:B7"/>
    <mergeCell ref="C7:H7"/>
  </mergeCells>
  <pageMargins left="0.27569444444444446" right="0.39374999999999999" top="0.39374999999999999" bottom="0.39374999999999999" header="0.51180555555555551" footer="0.51180555555555551"/>
  <pageSetup paperSize="9" scale="92" firstPageNumber="0" orientation="portrait" horizontalDpi="300" verticalDpi="300" r:id="rId1"/>
  <headerFooter alignWithMargins="0"/>
  <rowBreaks count="1" manualBreakCount="1">
    <brk id="81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2" tint="-0.89999084444715716"/>
  </sheetPr>
  <dimension ref="A1:L19"/>
  <sheetViews>
    <sheetView view="pageBreakPreview" zoomScaleNormal="140" zoomScaleSheetLayoutView="100" workbookViewId="0">
      <selection activeCell="L11" sqref="L11"/>
    </sheetView>
  </sheetViews>
  <sheetFormatPr defaultColWidth="11.5703125" defaultRowHeight="12.75"/>
  <cols>
    <col min="1" max="1" width="11.5703125" customWidth="1"/>
    <col min="3" max="3" width="7.140625" customWidth="1"/>
    <col min="4" max="4" width="7.5703125" customWidth="1"/>
    <col min="5" max="5" width="5.7109375" customWidth="1"/>
    <col min="6" max="6" width="4.7109375" customWidth="1"/>
    <col min="8" max="8" width="7" customWidth="1"/>
    <col min="10" max="10" width="4.5703125" customWidth="1"/>
    <col min="11" max="11" width="6.5703125" customWidth="1"/>
    <col min="12" max="12" width="19" customWidth="1"/>
  </cols>
  <sheetData>
    <row r="1" spans="1:12">
      <c r="A1" s="147" t="s">
        <v>27</v>
      </c>
      <c r="B1" s="147"/>
      <c r="C1" s="147"/>
      <c r="D1" s="147"/>
      <c r="E1" s="147"/>
      <c r="F1" s="147"/>
      <c r="G1" s="147"/>
      <c r="H1" s="147"/>
      <c r="I1" s="147"/>
      <c r="J1" s="148" t="e">
        <f>#REF!</f>
        <v>#REF!</v>
      </c>
      <c r="K1" s="148"/>
      <c r="L1" s="148"/>
    </row>
    <row r="2" spans="1:12">
      <c r="A2" s="147"/>
      <c r="B2" s="147"/>
      <c r="C2" s="147"/>
      <c r="D2" s="147"/>
      <c r="E2" s="147"/>
      <c r="F2" s="147"/>
      <c r="G2" s="147"/>
      <c r="H2" s="147"/>
      <c r="I2" s="147"/>
      <c r="J2" s="148"/>
      <c r="K2" s="148"/>
      <c r="L2" s="148"/>
    </row>
    <row r="3" spans="1:12">
      <c r="A3" s="149" t="s">
        <v>28</v>
      </c>
      <c r="B3" s="149"/>
      <c r="C3" s="149"/>
      <c r="D3" s="149"/>
      <c r="E3" s="149"/>
      <c r="F3" s="149"/>
      <c r="G3" s="149"/>
      <c r="H3" s="149"/>
      <c r="I3" s="149"/>
      <c r="J3" s="15"/>
      <c r="K3" s="15"/>
      <c r="L3" s="15"/>
    </row>
    <row r="4" spans="1:12">
      <c r="A4" s="149"/>
      <c r="B4" s="149"/>
      <c r="C4" s="149"/>
      <c r="D4" s="149"/>
      <c r="E4" s="149"/>
      <c r="F4" s="149"/>
      <c r="G4" s="149"/>
      <c r="H4" s="149"/>
      <c r="I4" s="149"/>
      <c r="J4" s="15"/>
      <c r="K4" s="15"/>
      <c r="L4" s="15"/>
    </row>
    <row r="5" spans="1:12" ht="18">
      <c r="A5" s="16"/>
      <c r="B5" s="15"/>
      <c r="C5" s="15"/>
      <c r="D5" s="15"/>
      <c r="E5" s="15"/>
      <c r="F5" s="15"/>
      <c r="G5" s="17"/>
      <c r="H5" s="17"/>
      <c r="I5" s="15"/>
      <c r="J5" s="15"/>
      <c r="K5" s="15"/>
      <c r="L5" s="15"/>
    </row>
    <row r="6" spans="1:12" ht="15.6" customHeight="1">
      <c r="A6" s="150" t="s">
        <v>29</v>
      </c>
      <c r="B6" s="150"/>
      <c r="C6" s="151" t="s">
        <v>30</v>
      </c>
      <c r="D6" s="151"/>
      <c r="E6" s="151"/>
      <c r="F6" s="151"/>
      <c r="G6" s="151"/>
      <c r="H6" s="151"/>
      <c r="I6" s="151" t="s">
        <v>31</v>
      </c>
      <c r="J6" s="151"/>
      <c r="K6" s="150">
        <v>1</v>
      </c>
      <c r="L6" s="150"/>
    </row>
    <row r="7" spans="1:12" ht="13.5" customHeight="1">
      <c r="A7" s="153" t="s">
        <v>32</v>
      </c>
      <c r="B7" s="154" t="s">
        <v>33</v>
      </c>
      <c r="C7" s="146" t="s">
        <v>34</v>
      </c>
      <c r="D7" s="146"/>
      <c r="E7" s="146"/>
      <c r="F7" s="154" t="s">
        <v>35</v>
      </c>
      <c r="G7" s="152" t="s">
        <v>36</v>
      </c>
      <c r="H7" s="152"/>
      <c r="I7" s="146" t="s">
        <v>37</v>
      </c>
      <c r="J7" s="146" t="s">
        <v>38</v>
      </c>
      <c r="K7" s="146"/>
      <c r="L7" s="146" t="s">
        <v>39</v>
      </c>
    </row>
    <row r="8" spans="1:12" ht="13.5" customHeight="1">
      <c r="A8" s="153"/>
      <c r="B8" s="154"/>
      <c r="C8" s="39" t="s">
        <v>40</v>
      </c>
      <c r="D8" s="39" t="s">
        <v>41</v>
      </c>
      <c r="E8" s="39" t="s">
        <v>42</v>
      </c>
      <c r="F8" s="154"/>
      <c r="G8" s="152" t="s">
        <v>43</v>
      </c>
      <c r="H8" s="152"/>
      <c r="I8" s="146"/>
      <c r="J8" s="40" t="s">
        <v>44</v>
      </c>
      <c r="K8" s="40" t="s">
        <v>45</v>
      </c>
      <c r="L8" s="146"/>
    </row>
    <row r="9" spans="1:12" ht="25.5" customHeight="1">
      <c r="A9" s="49" t="s">
        <v>67</v>
      </c>
      <c r="B9" s="50" t="s">
        <v>110</v>
      </c>
      <c r="C9" s="46">
        <v>945</v>
      </c>
      <c r="D9" s="46">
        <v>200</v>
      </c>
      <c r="E9" s="46">
        <v>16</v>
      </c>
      <c r="F9" s="46">
        <v>2</v>
      </c>
      <c r="G9" s="145" t="s">
        <v>78</v>
      </c>
      <c r="H9" s="145"/>
      <c r="I9" s="106" t="s">
        <v>77</v>
      </c>
      <c r="J9" s="48"/>
      <c r="K9" s="47" t="s">
        <v>144</v>
      </c>
      <c r="L9" s="106" t="s">
        <v>145</v>
      </c>
    </row>
    <row r="10" spans="1:12" ht="25.5" customHeight="1">
      <c r="A10" s="49" t="s">
        <v>148</v>
      </c>
      <c r="B10" s="50" t="s">
        <v>149</v>
      </c>
      <c r="C10" s="90">
        <v>406</v>
      </c>
      <c r="D10" s="90">
        <v>340</v>
      </c>
      <c r="E10" s="90">
        <v>16</v>
      </c>
      <c r="F10" s="90">
        <v>2</v>
      </c>
      <c r="G10" s="145" t="s">
        <v>150</v>
      </c>
      <c r="H10" s="145"/>
      <c r="I10" s="106" t="s">
        <v>77</v>
      </c>
      <c r="J10" s="48"/>
      <c r="K10" s="47" t="s">
        <v>144</v>
      </c>
      <c r="L10" s="106" t="s">
        <v>151</v>
      </c>
    </row>
    <row r="11" spans="1:12" ht="25.5" customHeight="1">
      <c r="A11" s="49" t="s">
        <v>152</v>
      </c>
      <c r="B11" s="50" t="s">
        <v>153</v>
      </c>
      <c r="C11" s="90">
        <v>70</v>
      </c>
      <c r="D11" s="90">
        <v>626</v>
      </c>
      <c r="E11" s="90">
        <v>16</v>
      </c>
      <c r="F11" s="90">
        <v>1</v>
      </c>
      <c r="G11" s="145" t="s">
        <v>154</v>
      </c>
      <c r="H11" s="145"/>
      <c r="I11" s="106" t="s">
        <v>77</v>
      </c>
      <c r="J11" s="48"/>
      <c r="K11" s="47" t="s">
        <v>144</v>
      </c>
      <c r="L11" s="106" t="s">
        <v>151</v>
      </c>
    </row>
    <row r="12" spans="1:12" ht="25.5" customHeight="1">
      <c r="A12" s="49" t="s">
        <v>155</v>
      </c>
      <c r="B12" s="50" t="s">
        <v>153</v>
      </c>
      <c r="C12" s="90">
        <v>173</v>
      </c>
      <c r="D12" s="90">
        <v>623</v>
      </c>
      <c r="E12" s="90">
        <v>16</v>
      </c>
      <c r="F12" s="90">
        <v>1</v>
      </c>
      <c r="G12" s="145" t="s">
        <v>154</v>
      </c>
      <c r="H12" s="145"/>
      <c r="I12" s="106" t="s">
        <v>77</v>
      </c>
      <c r="J12" s="48"/>
      <c r="K12" s="47" t="s">
        <v>144</v>
      </c>
      <c r="L12" s="106" t="s">
        <v>145</v>
      </c>
    </row>
    <row r="13" spans="1:12" ht="25.5" customHeight="1">
      <c r="A13" s="49" t="s">
        <v>156</v>
      </c>
      <c r="B13" s="50" t="s">
        <v>153</v>
      </c>
      <c r="C13" s="90">
        <v>143</v>
      </c>
      <c r="D13" s="90">
        <v>623</v>
      </c>
      <c r="E13" s="90">
        <v>16</v>
      </c>
      <c r="F13" s="90">
        <v>1</v>
      </c>
      <c r="G13" s="145" t="s">
        <v>78</v>
      </c>
      <c r="H13" s="145"/>
      <c r="I13" s="106" t="s">
        <v>157</v>
      </c>
      <c r="J13" s="48"/>
      <c r="K13" s="47" t="s">
        <v>144</v>
      </c>
      <c r="L13" s="106" t="s">
        <v>151</v>
      </c>
    </row>
    <row r="14" spans="1:12" ht="25.5" customHeight="1">
      <c r="A14" s="49" t="s">
        <v>158</v>
      </c>
      <c r="B14" s="50" t="s">
        <v>153</v>
      </c>
      <c r="C14" s="90">
        <v>143</v>
      </c>
      <c r="D14" s="90">
        <v>623</v>
      </c>
      <c r="E14" s="90">
        <v>16</v>
      </c>
      <c r="F14" s="90">
        <v>1</v>
      </c>
      <c r="G14" s="145" t="s">
        <v>78</v>
      </c>
      <c r="H14" s="145"/>
      <c r="I14" s="106" t="s">
        <v>77</v>
      </c>
      <c r="J14" s="48"/>
      <c r="K14" s="47" t="s">
        <v>144</v>
      </c>
      <c r="L14" s="106" t="s">
        <v>145</v>
      </c>
    </row>
    <row r="15" spans="1:12" ht="25.5" customHeight="1">
      <c r="A15" s="49"/>
      <c r="B15" s="50"/>
      <c r="C15" s="90"/>
      <c r="D15" s="90"/>
      <c r="E15" s="90"/>
      <c r="F15" s="90"/>
      <c r="G15" s="145"/>
      <c r="H15" s="145"/>
      <c r="I15" s="90"/>
      <c r="J15" s="48"/>
      <c r="K15" s="47"/>
      <c r="L15" s="90"/>
    </row>
    <row r="16" spans="1:12" ht="25.5" customHeight="1">
      <c r="A16" s="49"/>
      <c r="B16" s="50"/>
      <c r="C16" s="90"/>
      <c r="D16" s="90"/>
      <c r="E16" s="90"/>
      <c r="F16" s="90"/>
      <c r="G16" s="145"/>
      <c r="H16" s="145"/>
      <c r="I16" s="90"/>
      <c r="J16" s="48"/>
      <c r="K16" s="47"/>
      <c r="L16" s="90"/>
    </row>
    <row r="17" spans="1:12" ht="25.5" customHeight="1">
      <c r="A17" s="49"/>
      <c r="B17" s="50"/>
      <c r="C17" s="90"/>
      <c r="D17" s="90"/>
      <c r="E17" s="90"/>
      <c r="F17" s="90"/>
      <c r="G17" s="145"/>
      <c r="H17" s="145"/>
      <c r="I17" s="90"/>
      <c r="J17" s="48"/>
      <c r="K17" s="47"/>
      <c r="L17" s="90"/>
    </row>
    <row r="18" spans="1:12" ht="25.5" customHeight="1">
      <c r="A18" s="49"/>
      <c r="B18" s="50"/>
      <c r="C18" s="90"/>
      <c r="D18" s="90"/>
      <c r="E18" s="90"/>
      <c r="F18" s="90"/>
      <c r="G18" s="145"/>
      <c r="H18" s="145"/>
      <c r="I18" s="90"/>
      <c r="J18" s="48"/>
      <c r="K18" s="47"/>
      <c r="L18" s="90"/>
    </row>
    <row r="19" spans="1:12" ht="25.5" customHeight="1">
      <c r="A19" s="49"/>
      <c r="B19" s="50"/>
      <c r="C19" s="90"/>
      <c r="D19" s="90"/>
      <c r="E19" s="90"/>
      <c r="F19" s="90"/>
      <c r="G19" s="145"/>
      <c r="H19" s="145"/>
      <c r="I19" s="90"/>
      <c r="J19" s="48"/>
      <c r="K19" s="47"/>
      <c r="L19" s="90"/>
    </row>
  </sheetData>
  <sheetProtection selectLockedCells="1" selectUnlockedCells="1"/>
  <mergeCells count="27">
    <mergeCell ref="J7:K7"/>
    <mergeCell ref="L7:L8"/>
    <mergeCell ref="G8:H8"/>
    <mergeCell ref="A7:A8"/>
    <mergeCell ref="B7:B8"/>
    <mergeCell ref="C7:E7"/>
    <mergeCell ref="F7:F8"/>
    <mergeCell ref="G7:H7"/>
    <mergeCell ref="A1:I2"/>
    <mergeCell ref="J1:L2"/>
    <mergeCell ref="A3:I4"/>
    <mergeCell ref="A6:B6"/>
    <mergeCell ref="C6:H6"/>
    <mergeCell ref="I6:J6"/>
    <mergeCell ref="K6:L6"/>
    <mergeCell ref="G19:H19"/>
    <mergeCell ref="G12:H12"/>
    <mergeCell ref="I7:I8"/>
    <mergeCell ref="G11:H11"/>
    <mergeCell ref="G10:H10"/>
    <mergeCell ref="G9:H9"/>
    <mergeCell ref="G18:H18"/>
    <mergeCell ref="G17:H17"/>
    <mergeCell ref="G16:H16"/>
    <mergeCell ref="G15:H15"/>
    <mergeCell ref="G14:H14"/>
    <mergeCell ref="G13:H13"/>
  </mergeCells>
  <pageMargins left="0.78749999999999998" right="0.78749999999999998" top="0.78749999999999998" bottom="0.78749999999999998" header="0.51180555555555551" footer="0.51180555555555551"/>
  <pageSetup paperSize="9" scale="62" firstPageNumber="0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43"/>
  <sheetViews>
    <sheetView view="pageBreakPreview" zoomScaleNormal="140" zoomScaleSheetLayoutView="100" workbookViewId="0">
      <selection activeCell="A21" sqref="A21"/>
    </sheetView>
  </sheetViews>
  <sheetFormatPr defaultColWidth="11.5703125" defaultRowHeight="12.75"/>
  <cols>
    <col min="1" max="1" width="63.140625" customWidth="1"/>
    <col min="2" max="2" width="11.42578125" customWidth="1"/>
  </cols>
  <sheetData>
    <row r="1" spans="1:3" ht="38.25" customHeight="1">
      <c r="A1" s="5" t="s">
        <v>79</v>
      </c>
    </row>
    <row r="2" spans="1:3">
      <c r="A2" s="83"/>
    </row>
    <row r="3" spans="1:3">
      <c r="A3" s="84"/>
    </row>
    <row r="4" spans="1:3">
      <c r="A4" s="6"/>
    </row>
    <row r="6" spans="1:3" ht="22.5">
      <c r="A6" s="115" t="s">
        <v>16</v>
      </c>
      <c r="B6" s="115"/>
    </row>
    <row r="7" spans="1:3">
      <c r="A7" s="7" t="s">
        <v>17</v>
      </c>
      <c r="B7" s="8" t="s">
        <v>20</v>
      </c>
    </row>
    <row r="8" spans="1:3">
      <c r="A8" s="13" t="s">
        <v>80</v>
      </c>
      <c r="B8" s="9">
        <v>1.6</v>
      </c>
      <c r="C8" s="38"/>
    </row>
    <row r="9" spans="1:3">
      <c r="A9" s="13" t="s">
        <v>81</v>
      </c>
      <c r="B9" s="9">
        <v>0.5</v>
      </c>
      <c r="C9" s="38"/>
    </row>
    <row r="10" spans="1:3">
      <c r="A10" s="13"/>
      <c r="B10" s="9"/>
      <c r="C10" s="38"/>
    </row>
    <row r="11" spans="1:3">
      <c r="A11" s="13"/>
      <c r="B11" s="9"/>
      <c r="C11" s="38"/>
    </row>
    <row r="12" spans="1:3" ht="22.5">
      <c r="A12" s="115" t="s">
        <v>22</v>
      </c>
      <c r="B12" s="115"/>
    </row>
    <row r="13" spans="1:3">
      <c r="A13" s="7" t="s">
        <v>17</v>
      </c>
      <c r="B13" s="8" t="s">
        <v>20</v>
      </c>
    </row>
    <row r="14" spans="1:3">
      <c r="A14" t="s">
        <v>82</v>
      </c>
      <c r="B14" s="9">
        <v>55</v>
      </c>
    </row>
    <row r="15" spans="1:3">
      <c r="A15" s="42" t="s">
        <v>83</v>
      </c>
      <c r="B15" s="9">
        <v>13</v>
      </c>
    </row>
    <row r="16" spans="1:3" ht="22.5">
      <c r="A16" s="115" t="s">
        <v>24</v>
      </c>
      <c r="B16" s="115"/>
    </row>
    <row r="17" spans="1:7">
      <c r="A17" s="7" t="s">
        <v>17</v>
      </c>
      <c r="B17" s="8" t="s">
        <v>20</v>
      </c>
    </row>
    <row r="18" spans="1:7">
      <c r="A18" s="88" t="str">
        <f>[1]Спецификация!B39</f>
        <v>Подпятник двойной</v>
      </c>
      <c r="B18" s="9">
        <v>0.2</v>
      </c>
    </row>
    <row r="19" spans="1:7">
      <c r="A19" s="88" t="s">
        <v>76</v>
      </c>
      <c r="B19" s="9">
        <v>22</v>
      </c>
    </row>
    <row r="20" spans="1:7">
      <c r="A20" s="88" t="s">
        <v>84</v>
      </c>
      <c r="B20" s="9">
        <v>10</v>
      </c>
    </row>
    <row r="21" spans="1:7">
      <c r="A21" s="88" t="str">
        <f>[1]Спецификация!B42</f>
        <v>ручка DS 09, G2</v>
      </c>
      <c r="B21" s="9">
        <v>7</v>
      </c>
    </row>
    <row r="22" spans="1:7" ht="16.5" customHeight="1">
      <c r="A22" s="89" t="s">
        <v>86</v>
      </c>
      <c r="B22" s="87"/>
      <c r="C22" s="87"/>
      <c r="D22" s="87"/>
      <c r="E22" s="87"/>
      <c r="F22" s="87"/>
      <c r="G22" s="87"/>
    </row>
    <row r="23" spans="1:7" ht="16.5" customHeight="1">
      <c r="A23" s="89" t="s">
        <v>87</v>
      </c>
      <c r="B23" s="87"/>
      <c r="C23" s="87"/>
      <c r="D23" s="87"/>
      <c r="E23" s="87"/>
      <c r="F23" s="87"/>
      <c r="G23" s="87"/>
    </row>
    <row r="24" spans="1:7" ht="16.5" customHeight="1">
      <c r="A24" s="89" t="s">
        <v>85</v>
      </c>
      <c r="B24" s="87"/>
      <c r="C24" s="87"/>
      <c r="D24" s="87"/>
      <c r="E24" s="87"/>
      <c r="F24" s="87"/>
      <c r="G24" s="87"/>
    </row>
    <row r="25" spans="1:7" ht="16.5" customHeight="1">
      <c r="A25" s="89" t="s">
        <v>70</v>
      </c>
      <c r="B25" s="87"/>
      <c r="C25" s="87"/>
      <c r="D25" s="87"/>
      <c r="E25" s="87"/>
      <c r="F25" s="87"/>
      <c r="G25" s="87"/>
    </row>
    <row r="26" spans="1:7" ht="16.5" customHeight="1">
      <c r="A26" t="s">
        <v>74</v>
      </c>
      <c r="B26" s="87"/>
      <c r="C26" s="87"/>
      <c r="D26" s="87"/>
      <c r="E26" s="87"/>
      <c r="F26" s="87"/>
      <c r="G26" s="87"/>
    </row>
    <row r="27" spans="1:7" ht="16.5" customHeight="1">
      <c r="A27" t="s">
        <v>75</v>
      </c>
      <c r="B27" s="87"/>
      <c r="C27" s="87"/>
      <c r="D27" s="87"/>
      <c r="E27" s="87"/>
      <c r="F27" s="87"/>
      <c r="G27" s="87"/>
    </row>
    <row r="28" spans="1:7" ht="16.5" customHeight="1">
      <c r="B28" s="87"/>
      <c r="C28" s="87"/>
      <c r="D28" s="87"/>
      <c r="E28" s="87"/>
      <c r="F28" s="87"/>
      <c r="G28" s="87"/>
    </row>
    <row r="29" spans="1:7" ht="16.5" customHeight="1">
      <c r="B29" s="87"/>
      <c r="C29" s="87"/>
      <c r="D29" s="87"/>
      <c r="E29" s="87"/>
      <c r="F29" s="87"/>
      <c r="G29" s="87"/>
    </row>
    <row r="30" spans="1:7" ht="16.5" customHeight="1">
      <c r="B30" s="87"/>
      <c r="C30" s="87"/>
      <c r="D30" s="87"/>
      <c r="E30" s="87"/>
      <c r="F30" s="87"/>
      <c r="G30" s="87"/>
    </row>
    <row r="31" spans="1:7" ht="16.5" customHeight="1">
      <c r="B31" s="87"/>
      <c r="C31" s="87"/>
      <c r="D31" s="87"/>
      <c r="E31" s="87"/>
      <c r="F31" s="87"/>
      <c r="G31" s="87"/>
    </row>
    <row r="32" spans="1:7" ht="16.5" customHeight="1">
      <c r="B32" s="12"/>
    </row>
    <row r="33" spans="1:3" ht="22.5">
      <c r="A33" s="115" t="s">
        <v>26</v>
      </c>
      <c r="B33" s="115"/>
    </row>
    <row r="34" spans="1:3">
      <c r="A34" s="7" t="s">
        <v>17</v>
      </c>
      <c r="B34" s="8" t="s">
        <v>20</v>
      </c>
    </row>
    <row r="35" spans="1:3" hidden="1">
      <c r="A35" s="10" t="str">
        <f>[1]Спецификация!B46</f>
        <v>Растекс 15/16</v>
      </c>
      <c r="B35" s="12">
        <v>0.3</v>
      </c>
    </row>
    <row r="36" spans="1:3" hidden="1">
      <c r="A36" s="10" t="str">
        <f>[1]Спецификация!B47</f>
        <v>Болт крепежный</v>
      </c>
      <c r="B36" s="12">
        <v>0.3</v>
      </c>
    </row>
    <row r="37" spans="1:3" hidden="1">
      <c r="A37" s="10"/>
      <c r="B37" s="12">
        <v>0.04</v>
      </c>
    </row>
    <row r="38" spans="1:3">
      <c r="A38" s="10" t="str">
        <f>[1]Спецификация!B49</f>
        <v>шуруп 2,5*16</v>
      </c>
      <c r="B38" s="12">
        <v>0.04</v>
      </c>
    </row>
    <row r="39" spans="1:3">
      <c r="A39" s="10" t="str">
        <f>[1]Спецификация!B50</f>
        <v>конфирмат</v>
      </c>
      <c r="B39" s="12">
        <v>0.15</v>
      </c>
    </row>
    <row r="40" spans="1:3">
      <c r="A40" s="10" t="str">
        <f>[1]Спецификация!B51</f>
        <v>заглушка конфирмат орех темный</v>
      </c>
      <c r="B40" s="12">
        <v>0.01</v>
      </c>
    </row>
    <row r="41" spans="1:3">
      <c r="A41" s="10" t="str">
        <f>[1]Спецификация!B52</f>
        <v>шуруп 3,5*16</v>
      </c>
      <c r="B41" s="12">
        <v>0.04</v>
      </c>
    </row>
    <row r="42" spans="1:3">
      <c r="A42" s="10" t="s">
        <v>71</v>
      </c>
      <c r="B42" s="12">
        <v>0.8</v>
      </c>
    </row>
    <row r="43" spans="1:3">
      <c r="C43" s="14"/>
    </row>
  </sheetData>
  <sheetProtection selectLockedCells="1" selectUnlockedCells="1"/>
  <mergeCells count="4">
    <mergeCell ref="A16:B16"/>
    <mergeCell ref="A33:B33"/>
    <mergeCell ref="A6:B6"/>
    <mergeCell ref="A12:B12"/>
  </mergeCells>
  <pageMargins left="0.27569444444444446" right="0.16" top="0.17" bottom="0.17" header="0.17" footer="0.17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17</vt:i4>
      </vt:variant>
    </vt:vector>
  </HeadingPairs>
  <TitlesOfParts>
    <vt:vector size="22" baseType="lpstr">
      <vt:lpstr>Сопроводительный лист</vt:lpstr>
      <vt:lpstr>требования</vt:lpstr>
      <vt:lpstr>Спецификация</vt:lpstr>
      <vt:lpstr>Детали МДФ</vt:lpstr>
      <vt:lpstr>прайс</vt:lpstr>
      <vt:lpstr>_1Excel_BuiltIn_Print_Area_3_1_1_1</vt:lpstr>
      <vt:lpstr>Excel_BuiltIn_Print_Area_1_1</vt:lpstr>
      <vt:lpstr>Excel_BuiltIn_Print_Area_1_1_1</vt:lpstr>
      <vt:lpstr>прайс!Excel_BuiltIn_Print_Area_2</vt:lpstr>
      <vt:lpstr>требования!Excel_BuiltIn_Print_Area_2</vt:lpstr>
      <vt:lpstr>прайс!Excel_BuiltIn_Print_Area_2_1</vt:lpstr>
      <vt:lpstr>требования!Excel_BuiltIn_Print_Area_2_1</vt:lpstr>
      <vt:lpstr>прайс!Excel_BuiltIn_Print_Area_2_1_1</vt:lpstr>
      <vt:lpstr>требования!Excel_BuiltIn_Print_Area_2_1_1</vt:lpstr>
      <vt:lpstr>Excel_BuiltIn_Print_Area_3_1</vt:lpstr>
      <vt:lpstr>Excel_BuiltIn_Print_Area_3_1_1</vt:lpstr>
      <vt:lpstr>Excel_BuiltIn_Print_Area_3_1_1_1</vt:lpstr>
      <vt:lpstr>'Детали МДФ'!Область_печати</vt:lpstr>
      <vt:lpstr>прайс!Область_печати</vt:lpstr>
      <vt:lpstr>'Сопроводительный лист'!Область_печати</vt:lpstr>
      <vt:lpstr>Спецификация!Область_печати</vt:lpstr>
      <vt:lpstr>требования!Область_печати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LEKS</cp:lastModifiedBy>
  <cp:lastPrinted>2010-12-27T13:27:48Z</cp:lastPrinted>
  <dcterms:created xsi:type="dcterms:W3CDTF">2010-09-22T12:49:43Z</dcterms:created>
  <dcterms:modified xsi:type="dcterms:W3CDTF">2012-02-16T19:33:47Z</dcterms:modified>
</cp:coreProperties>
</file>