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762" activeTab="1"/>
  </bookViews>
  <sheets>
    <sheet name="Сопроводительный лист" sheetId="1" r:id="rId1"/>
    <sheet name="требования" sheetId="6" r:id="rId2"/>
    <sheet name="Спецификация" sheetId="4" r:id="rId3"/>
    <sheet name="Детали МДФ" sheetId="3" r:id="rId4"/>
  </sheets>
  <definedNames>
    <definedName name="_1Excel_BuiltIn_Print_Area_3_1_1_1">Спецификация!$A$1:$K$56</definedName>
    <definedName name="Excel_BuiltIn_Print_Area_1_1">'Сопроводительный лист'!$A$1:$G$29</definedName>
    <definedName name="Excel_BuiltIn_Print_Area_1_1_1">'Сопроводительный лист'!$A$1:$F$29</definedName>
    <definedName name="Excel_BuiltIn_Print_Area_2" localSheetId="1">требования!$A$1:$C$43</definedName>
    <definedName name="Excel_BuiltIn_Print_Area_2">#REF!</definedName>
    <definedName name="Excel_BuiltIn_Print_Area_2_1" localSheetId="1">требования!$A$1:$C$44</definedName>
    <definedName name="Excel_BuiltIn_Print_Area_2_1">#REF!</definedName>
    <definedName name="Excel_BuiltIn_Print_Area_2_1_1" localSheetId="1">требования!$A$1:$C$44</definedName>
    <definedName name="Excel_BuiltIn_Print_Area_2_1_1">#REF!</definedName>
    <definedName name="Excel_BuiltIn_Print_Area_3_1">Спецификация!$A$1:$K$58</definedName>
    <definedName name="Excel_BuiltIn_Print_Area_3_1_1">Спецификация!$A$1:$K$53</definedName>
    <definedName name="Excel_BuiltIn_Print_Area_3_1_1_1">Спецификация!$A$1:$K$53</definedName>
    <definedName name="_xlnm.Print_Area" localSheetId="3">'Детали МДФ'!$A$1:$L$20</definedName>
    <definedName name="_xlnm.Print_Area" localSheetId="0">'Сопроводительный лист'!$A$1:$G$41</definedName>
    <definedName name="_xlnm.Print_Area" localSheetId="2">Спецификация!$A$1:$K$52</definedName>
    <definedName name="_xlnm.Print_Area" localSheetId="1">требования!$A$1:$E$44</definedName>
  </definedNames>
  <calcPr calcId="125725"/>
</workbook>
</file>

<file path=xl/calcChain.xml><?xml version="1.0" encoding="utf-8"?>
<calcChain xmlns="http://schemas.openxmlformats.org/spreadsheetml/2006/main">
  <c r="E27" i="6"/>
  <c r="P26" i="4"/>
  <c r="P27"/>
  <c r="P25"/>
  <c r="N5"/>
  <c r="N4"/>
  <c r="N3"/>
  <c r="N22"/>
  <c r="N32" s="1"/>
  <c r="O6"/>
  <c r="O23"/>
  <c r="O32" s="1"/>
  <c r="M10"/>
  <c r="M11"/>
  <c r="M12"/>
  <c r="M13"/>
  <c r="M14"/>
  <c r="M15"/>
  <c r="M16"/>
  <c r="M17"/>
  <c r="M18"/>
  <c r="M19"/>
  <c r="M20"/>
  <c r="M21"/>
  <c r="B34" i="6" l="1"/>
  <c r="E34" s="1"/>
  <c r="B35"/>
  <c r="E35" s="1"/>
  <c r="B36"/>
  <c r="E36" s="1"/>
  <c r="B37"/>
  <c r="E37" s="1"/>
  <c r="B38"/>
  <c r="E38" s="1"/>
  <c r="B39"/>
  <c r="E39" s="1"/>
  <c r="B40"/>
  <c r="E40" s="1"/>
  <c r="B41"/>
  <c r="B42"/>
  <c r="B43"/>
  <c r="B44"/>
  <c r="A34"/>
  <c r="A35"/>
  <c r="A36"/>
  <c r="A37"/>
  <c r="A38"/>
  <c r="A39"/>
  <c r="A40"/>
  <c r="A41"/>
  <c r="A42"/>
  <c r="A43"/>
  <c r="B21"/>
  <c r="E21" s="1"/>
  <c r="B22"/>
  <c r="E22" s="1"/>
  <c r="B23"/>
  <c r="E23" s="1"/>
  <c r="B24"/>
  <c r="E24" s="1"/>
  <c r="B25"/>
  <c r="E25" s="1"/>
  <c r="B26"/>
  <c r="E26" s="1"/>
  <c r="B28"/>
  <c r="E28" s="1"/>
  <c r="A21"/>
  <c r="A22"/>
  <c r="A23"/>
  <c r="A24"/>
  <c r="A25"/>
  <c r="A26"/>
  <c r="A27"/>
  <c r="A28"/>
  <c r="M9" i="4"/>
  <c r="M32" s="1"/>
  <c r="F1"/>
  <c r="C34" i="6"/>
  <c r="C35"/>
  <c r="C36"/>
  <c r="C37"/>
  <c r="C38"/>
  <c r="C39"/>
  <c r="C40"/>
  <c r="C41"/>
  <c r="C42"/>
  <c r="C43"/>
  <c r="C44"/>
  <c r="B20"/>
  <c r="E20" s="1"/>
  <c r="A20" l="1"/>
  <c r="F10" i="3" l="1"/>
  <c r="F11"/>
  <c r="F12"/>
  <c r="F13"/>
  <c r="F14"/>
  <c r="F15"/>
  <c r="F16"/>
  <c r="F17"/>
  <c r="F18"/>
  <c r="F19"/>
  <c r="F9"/>
  <c r="E10"/>
  <c r="E11"/>
  <c r="E12"/>
  <c r="E13"/>
  <c r="E14"/>
  <c r="E15"/>
  <c r="E16"/>
  <c r="E17"/>
  <c r="E18"/>
  <c r="E19"/>
  <c r="E9"/>
  <c r="D10"/>
  <c r="D11"/>
  <c r="D12"/>
  <c r="D13"/>
  <c r="D14"/>
  <c r="D15"/>
  <c r="D16"/>
  <c r="D17"/>
  <c r="D18"/>
  <c r="D19"/>
  <c r="D9"/>
  <c r="C10"/>
  <c r="C11"/>
  <c r="C12"/>
  <c r="C13"/>
  <c r="C14"/>
  <c r="C15"/>
  <c r="C16"/>
  <c r="C17"/>
  <c r="C18"/>
  <c r="C19"/>
  <c r="C9"/>
  <c r="B10"/>
  <c r="B11"/>
  <c r="B12"/>
  <c r="B13"/>
  <c r="B14"/>
  <c r="B15"/>
  <c r="B16"/>
  <c r="B17"/>
  <c r="B18"/>
  <c r="B19"/>
  <c r="B9"/>
  <c r="B11" i="6"/>
  <c r="A11"/>
  <c r="A10"/>
  <c r="A9"/>
  <c r="A8"/>
  <c r="O5" i="4"/>
  <c r="B10" i="6" s="1"/>
  <c r="E10" s="1"/>
  <c r="Q32" i="4"/>
  <c r="P32" l="1"/>
  <c r="A44" i="6"/>
  <c r="C21"/>
  <c r="C22"/>
  <c r="C23"/>
  <c r="C24"/>
  <c r="C25"/>
  <c r="C26"/>
  <c r="C27"/>
  <c r="C28"/>
  <c r="Q33" i="4" l="1"/>
  <c r="Q34"/>
  <c r="C33" i="6" l="1"/>
  <c r="A33"/>
  <c r="C20"/>
  <c r="M33" i="4"/>
  <c r="A14" i="6" s="1"/>
  <c r="P33" i="4"/>
  <c r="A17" i="6" s="1"/>
  <c r="M34" i="4" l="1"/>
  <c r="B14" i="6" s="1"/>
  <c r="E14" s="1"/>
  <c r="B33"/>
  <c r="E33" s="1"/>
  <c r="N33" i="4"/>
  <c r="A15" i="6" s="1"/>
  <c r="B4"/>
  <c r="B3"/>
  <c r="B2"/>
  <c r="B1"/>
  <c r="O33" i="4" l="1"/>
  <c r="A16" i="6" s="1"/>
  <c r="O34" i="4"/>
  <c r="B16" i="6" s="1"/>
  <c r="E16" s="1"/>
  <c r="O4" i="4"/>
  <c r="B9" i="6" s="1"/>
  <c r="E9" s="1"/>
  <c r="O3" i="4"/>
  <c r="B8" i="6" s="1"/>
  <c r="E8" s="1"/>
  <c r="P34" i="4"/>
  <c r="B17" i="6" s="1"/>
  <c r="E17" s="1"/>
  <c r="N34" i="4" l="1"/>
  <c r="B15" i="6" s="1"/>
  <c r="E15" s="1"/>
  <c r="E41" s="1"/>
  <c r="J1" i="3"/>
</calcChain>
</file>

<file path=xl/comments1.xml><?xml version="1.0" encoding="utf-8"?>
<comments xmlns="http://schemas.openxmlformats.org/spreadsheetml/2006/main">
  <authors>
    <author/>
  </authors>
  <commentList>
    <comment ref="N3" authorId="0">
      <text>
        <r>
          <rPr>
            <sz val="10"/>
            <rFont val="Arial"/>
            <family val="2"/>
            <charset val="204"/>
          </rPr>
          <t>Длина кромки (длина А + ширина А * на количество изделий и длин</t>
        </r>
      </text>
    </comment>
    <comment ref="D4" authorId="0">
      <text>
        <r>
          <rPr>
            <sz val="10"/>
            <rFont val="Arial"/>
            <family val="2"/>
            <charset val="204"/>
          </rPr>
          <t>кромка(высота, толщина, цвета дсп)</t>
        </r>
      </text>
    </comment>
    <comment ref="D8" authorId="0">
      <text>
        <r>
          <rPr>
            <sz val="10"/>
            <rFont val="Arial"/>
            <family val="2"/>
            <charset val="204"/>
          </rPr>
          <t>Длина кромки спереди</t>
        </r>
      </text>
    </comment>
    <comment ref="E8" authorId="0">
      <text>
        <r>
          <rPr>
            <sz val="10"/>
            <rFont val="Arial"/>
            <family val="2"/>
            <charset val="204"/>
          </rPr>
          <t xml:space="preserve">Длина кромки сзади
</t>
        </r>
      </text>
    </comment>
    <comment ref="G8" authorId="0">
      <text>
        <r>
          <rPr>
            <sz val="10"/>
            <rFont val="Arial"/>
            <family val="2"/>
            <charset val="204"/>
          </rPr>
          <t>Ширина кромки спереди</t>
        </r>
      </text>
    </comment>
    <comment ref="H8" authorId="0">
      <text>
        <r>
          <rPr>
            <sz val="10"/>
            <rFont val="Arial"/>
            <family val="2"/>
            <charset val="204"/>
          </rPr>
          <t>Ширина кромки сзади</t>
        </r>
      </text>
    </comment>
    <comment ref="K8" authorId="0">
      <text>
        <r>
          <rPr>
            <sz val="10"/>
            <rFont val="Arial"/>
            <family val="2"/>
            <charset val="204"/>
          </rPr>
          <t>Материал ДСП</t>
        </r>
      </text>
    </comment>
    <comment ref="N8" authorId="0">
      <text>
        <r>
          <rPr>
            <sz val="10"/>
            <rFont val="Arial"/>
            <family val="2"/>
            <charset val="204"/>
          </rPr>
          <t xml:space="preserve">Площадь (длина*ширина*количество/1000000
</t>
        </r>
      </text>
    </comment>
  </commentList>
</comments>
</file>

<file path=xl/comments2.xml><?xml version="1.0" encoding="utf-8"?>
<comments xmlns="http://schemas.openxmlformats.org/spreadsheetml/2006/main">
  <authors>
    <author>501</author>
  </authors>
  <commentList>
    <comment ref="I7" authorId="0">
      <text>
        <r>
          <rPr>
            <b/>
            <sz val="8"/>
            <color indexed="81"/>
            <rFont val="Tahoma"/>
            <family val="2"/>
            <charset val="204"/>
          </rPr>
          <t>501:</t>
        </r>
        <r>
          <rPr>
            <sz val="8"/>
            <color indexed="81"/>
            <rFont val="Tahoma"/>
            <family val="2"/>
            <charset val="204"/>
          </rPr>
          <t xml:space="preserve">
гладкая, рельеф</t>
        </r>
      </text>
    </comment>
    <comment ref="G8" authorId="0">
      <text>
        <r>
          <rPr>
            <b/>
            <sz val="8"/>
            <color indexed="81"/>
            <rFont val="Tahoma"/>
            <family val="2"/>
            <charset val="204"/>
          </rPr>
          <t>501:</t>
        </r>
        <r>
          <rPr>
            <sz val="8"/>
            <color indexed="81"/>
            <rFont val="Tahoma"/>
            <family val="2"/>
            <charset val="204"/>
          </rPr>
          <t xml:space="preserve">
глухой - цельный/ витрина - отверстия
</t>
        </r>
      </text>
    </comment>
  </commentList>
</comments>
</file>

<file path=xl/sharedStrings.xml><?xml version="1.0" encoding="utf-8"?>
<sst xmlns="http://schemas.openxmlformats.org/spreadsheetml/2006/main" count="275" uniqueCount="140">
  <si>
    <t>Сопроводительный лист</t>
  </si>
  <si>
    <t>№ Заказ</t>
  </si>
  <si>
    <t>Заказчик</t>
  </si>
  <si>
    <t>Описание</t>
  </si>
  <si>
    <t>Контактное лицо</t>
  </si>
  <si>
    <t>Телефон</t>
  </si>
  <si>
    <t>Стоимость</t>
  </si>
  <si>
    <t>Дата приема</t>
  </si>
  <si>
    <t>Дата передачи в произв.</t>
  </si>
  <si>
    <t>Расчетная дата сдачи</t>
  </si>
  <si>
    <t>Дата сдачи заказчику</t>
  </si>
  <si>
    <t>Разработчик</t>
  </si>
  <si>
    <t>Наименование проекта:</t>
  </si>
  <si>
    <t>Ф.И.О.:</t>
  </si>
  <si>
    <t>ХХХ</t>
  </si>
  <si>
    <t>Заказчик:</t>
  </si>
  <si>
    <t>Кромки</t>
  </si>
  <si>
    <t>Наименование</t>
  </si>
  <si>
    <t>Количество</t>
  </si>
  <si>
    <t>Ед</t>
  </si>
  <si>
    <t>м/п</t>
  </si>
  <si>
    <t>Л.Материалы</t>
  </si>
  <si>
    <t>м.кв.</t>
  </si>
  <si>
    <t>Фурнитура</t>
  </si>
  <si>
    <t>Метизы</t>
  </si>
  <si>
    <t>Спецификация проекта №</t>
  </si>
  <si>
    <t>на детали из МДФ</t>
  </si>
  <si>
    <t>Изделие:</t>
  </si>
  <si>
    <t>Тумба</t>
  </si>
  <si>
    <t>Количество:</t>
  </si>
  <si>
    <t>№ Поз.</t>
  </si>
  <si>
    <t>Обозначение</t>
  </si>
  <si>
    <t>Размеры</t>
  </si>
  <si>
    <t>Кол.</t>
  </si>
  <si>
    <t>Вид фасада</t>
  </si>
  <si>
    <t xml:space="preserve">Вид фрезеровки </t>
  </si>
  <si>
    <t>Фреза</t>
  </si>
  <si>
    <t>Цвет/примечание</t>
  </si>
  <si>
    <t>Дл.</t>
  </si>
  <si>
    <t>Шир.</t>
  </si>
  <si>
    <t>Толщ.</t>
  </si>
  <si>
    <t>глухой\витрина</t>
  </si>
  <si>
    <t>внутр.</t>
  </si>
  <si>
    <t>обкат.</t>
  </si>
  <si>
    <t>Обозначения кромок</t>
  </si>
  <si>
    <t>А:</t>
  </si>
  <si>
    <t>С:</t>
  </si>
  <si>
    <t>E:</t>
  </si>
  <si>
    <t>Кромка А</t>
  </si>
  <si>
    <t>В:</t>
  </si>
  <si>
    <t>D:</t>
  </si>
  <si>
    <t>F:</t>
  </si>
  <si>
    <t>Кромка В</t>
  </si>
  <si>
    <t>Кромка С</t>
  </si>
  <si>
    <t>Поз_</t>
  </si>
  <si>
    <t>Длина</t>
  </si>
  <si>
    <t>Кд1</t>
  </si>
  <si>
    <t>Кд2</t>
  </si>
  <si>
    <t>Ширина</t>
  </si>
  <si>
    <t>Кш1</t>
  </si>
  <si>
    <t>Кш2</t>
  </si>
  <si>
    <t>Кол</t>
  </si>
  <si>
    <t>Мат-ал</t>
  </si>
  <si>
    <t>Комплектация</t>
  </si>
  <si>
    <t>Ед.</t>
  </si>
  <si>
    <t>101</t>
  </si>
  <si>
    <t xml:space="preserve">       Наименование метизы</t>
  </si>
  <si>
    <t xml:space="preserve">       Наименование фурнитура</t>
  </si>
  <si>
    <t>Требования проекта №</t>
  </si>
  <si>
    <t>№</t>
  </si>
  <si>
    <t>102</t>
  </si>
  <si>
    <t>103</t>
  </si>
  <si>
    <t>104</t>
  </si>
  <si>
    <t>105</t>
  </si>
  <si>
    <t>гладкая</t>
  </si>
  <si>
    <t>глухой</t>
  </si>
  <si>
    <t>106</t>
  </si>
  <si>
    <t>107</t>
  </si>
  <si>
    <t>108</t>
  </si>
  <si>
    <t>109</t>
  </si>
  <si>
    <t>110</t>
  </si>
  <si>
    <t>111</t>
  </si>
  <si>
    <t>9мм</t>
  </si>
  <si>
    <t>венге темный односторонний</t>
  </si>
  <si>
    <t>венге темный двухсторонний</t>
  </si>
  <si>
    <t>Бригада сборщиков</t>
  </si>
  <si>
    <t>А</t>
  </si>
  <si>
    <t>В</t>
  </si>
  <si>
    <t>ДВП белое</t>
  </si>
  <si>
    <t>мм</t>
  </si>
  <si>
    <t>боковина</t>
  </si>
  <si>
    <t>фланец к FI25</t>
  </si>
  <si>
    <t>сумма</t>
  </si>
  <si>
    <t>стол комп</t>
  </si>
  <si>
    <t>полка</t>
  </si>
  <si>
    <t>цоколь</t>
  </si>
  <si>
    <t>зад стенка</t>
  </si>
  <si>
    <t>стекло бронза сатин</t>
  </si>
  <si>
    <t>Кромка D</t>
  </si>
  <si>
    <t>ручка релинг 128мм</t>
  </si>
  <si>
    <t>Плита ДСП:</t>
  </si>
  <si>
    <t>22*1 Пластик пепельный 52В</t>
  </si>
  <si>
    <t>крыша фрез</t>
  </si>
  <si>
    <t>ДСП слива ламецо</t>
  </si>
  <si>
    <t>дно</t>
  </si>
  <si>
    <t>перегородка</t>
  </si>
  <si>
    <t>полка фрез</t>
  </si>
  <si>
    <t>боковина под зеркало фрез</t>
  </si>
  <si>
    <t>планка для стекляного фасада</t>
  </si>
  <si>
    <t>планка для петель</t>
  </si>
  <si>
    <t>стекло бронза</t>
  </si>
  <si>
    <t>зад стенка шкафа</t>
  </si>
  <si>
    <t>ножка мебельная регулируемая</t>
  </si>
  <si>
    <t>шт</t>
  </si>
  <si>
    <t>подпятник регулируемый</t>
  </si>
  <si>
    <t>цоколь радиусный</t>
  </si>
  <si>
    <t>МДФ по цвету</t>
  </si>
  <si>
    <t>труба FI 25 L=972</t>
  </si>
  <si>
    <t>труба FI25 L=514</t>
  </si>
  <si>
    <t>петля внутренняя для стекла</t>
  </si>
  <si>
    <t>22*1 дуб родос светл</t>
  </si>
  <si>
    <t>С</t>
  </si>
  <si>
    <t>ДСП дуб родос светлый</t>
  </si>
  <si>
    <t>конфирмат</t>
  </si>
  <si>
    <t>заглушка конфирмат</t>
  </si>
  <si>
    <t>растекс 15/16</t>
  </si>
  <si>
    <t>болт крепежный</t>
  </si>
  <si>
    <t>шуруп 2,5*16</t>
  </si>
  <si>
    <t>шуруп3,5*16</t>
  </si>
  <si>
    <t>уголок металический</t>
  </si>
  <si>
    <t>заглушка растекса</t>
  </si>
  <si>
    <t xml:space="preserve">зеркалодержатель </t>
  </si>
  <si>
    <t>фасад гнутый стекло бронза сатин</t>
  </si>
  <si>
    <t xml:space="preserve">Система раздвижная Rolla на две двери, проем H=2148мм, ширина 1588мм. </t>
  </si>
  <si>
    <t>22*0,5 меб. Слива ламец</t>
  </si>
  <si>
    <t xml:space="preserve">ДСП слива ламец </t>
  </si>
  <si>
    <t>ДСП слива ламец</t>
  </si>
  <si>
    <t>2044*1830</t>
  </si>
  <si>
    <t>2750*1830</t>
  </si>
  <si>
    <t xml:space="preserve">цена 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</si>
</sst>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0000"/>
    <numFmt numFmtId="166" formatCode="0.000"/>
    <numFmt numFmtId="167" formatCode="0.0"/>
  </numFmts>
  <fonts count="18">
    <font>
      <sz val="1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b/>
      <sz val="15"/>
      <name val="Comic Sans MS"/>
      <family val="4"/>
      <charset val="1"/>
    </font>
    <font>
      <b/>
      <sz val="14"/>
      <name val="Comic Sans MS"/>
      <family val="4"/>
      <charset val="1"/>
    </font>
    <font>
      <b/>
      <sz val="10"/>
      <name val="Arial"/>
      <family val="2"/>
      <charset val="204"/>
    </font>
    <font>
      <b/>
      <sz val="15"/>
      <name val="Comic Sans MS"/>
      <family val="4"/>
      <charset val="204"/>
    </font>
    <font>
      <b/>
      <sz val="13"/>
      <name val="Comic Sans MS"/>
      <family val="4"/>
      <charset val="204"/>
    </font>
    <font>
      <b/>
      <sz val="14"/>
      <name val="Arial"/>
      <family val="2"/>
      <charset val="204"/>
    </font>
    <font>
      <b/>
      <sz val="10"/>
      <name val="Comic Sans MS"/>
      <family val="4"/>
      <charset val="204"/>
    </font>
    <font>
      <b/>
      <sz val="9"/>
      <name val="Arial"/>
      <family val="2"/>
      <charset val="204"/>
    </font>
    <font>
      <b/>
      <sz val="10"/>
      <name val="Comic Sans MS"/>
      <family val="4"/>
      <charset val="1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2" tint="-0.499984740745262"/>
        <bgColor indexed="64"/>
      </patternFill>
    </fill>
  </fills>
  <borders count="28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15" fillId="0" borderId="0"/>
  </cellStyleXfs>
  <cellXfs count="143">
    <xf numFmtId="0" fontId="0" fillId="0" borderId="0" xfId="0"/>
    <xf numFmtId="0" fontId="2" fillId="0" borderId="0" xfId="0" applyFont="1"/>
    <xf numFmtId="0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NumberFormat="1"/>
    <xf numFmtId="0" fontId="0" fillId="0" borderId="0" xfId="1" applyFont="1" applyBorder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0" fillId="2" borderId="0" xfId="0" applyFont="1" applyFill="1"/>
    <xf numFmtId="0" fontId="0" fillId="0" borderId="0" xfId="0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0" fillId="0" borderId="5" xfId="0" applyNumberFormat="1" applyBorder="1"/>
    <xf numFmtId="0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Border="1"/>
    <xf numFmtId="0" fontId="13" fillId="0" borderId="2" xfId="0" applyFont="1" applyBorder="1" applyAlignment="1">
      <alignment horizontal="center" vertical="center"/>
    </xf>
    <xf numFmtId="0" fontId="0" fillId="0" borderId="2" xfId="0" applyBorder="1"/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8" xfId="1" applyFont="1" applyBorder="1" applyAlignment="1">
      <alignment horizontal="left" vertical="center" wrapText="1" shrinkToFit="1"/>
    </xf>
    <xf numFmtId="0" fontId="0" fillId="2" borderId="0" xfId="0" applyFill="1"/>
    <xf numFmtId="0" fontId="13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8" xfId="1" applyFont="1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49" fontId="0" fillId="0" borderId="8" xfId="1" applyNumberFormat="1" applyFont="1" applyBorder="1" applyAlignment="1">
      <alignment horizontal="center" vertical="center" wrapText="1"/>
    </xf>
    <xf numFmtId="0" fontId="0" fillId="0" borderId="8" xfId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8" xfId="0" applyBorder="1"/>
    <xf numFmtId="165" fontId="14" fillId="0" borderId="8" xfId="0" applyNumberFormat="1" applyFont="1" applyBorder="1"/>
    <xf numFmtId="0" fontId="14" fillId="0" borderId="8" xfId="0" applyFont="1" applyBorder="1"/>
    <xf numFmtId="0" fontId="0" fillId="0" borderId="15" xfId="0" applyBorder="1"/>
    <xf numFmtId="0" fontId="0" fillId="0" borderId="15" xfId="0" applyFont="1" applyBorder="1" applyAlignment="1">
      <alignment horizontal="right"/>
    </xf>
    <xf numFmtId="0" fontId="0" fillId="0" borderId="15" xfId="0" applyFont="1" applyBorder="1" applyAlignment="1">
      <alignment horizontal="center"/>
    </xf>
    <xf numFmtId="0" fontId="0" fillId="0" borderId="14" xfId="0" applyBorder="1"/>
    <xf numFmtId="0" fontId="0" fillId="0" borderId="14" xfId="0" applyNumberFormat="1" applyBorder="1"/>
    <xf numFmtId="0" fontId="0" fillId="0" borderId="9" xfId="0" applyNumberFormat="1" applyBorder="1"/>
    <xf numFmtId="165" fontId="0" fillId="0" borderId="9" xfId="0" applyNumberFormat="1" applyBorder="1"/>
    <xf numFmtId="0" fontId="13" fillId="3" borderId="14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4" xfId="0" applyFont="1" applyFill="1" applyBorder="1" applyAlignment="1">
      <alignment horizontal="center"/>
    </xf>
    <xf numFmtId="0" fontId="0" fillId="0" borderId="19" xfId="0" applyFont="1" applyBorder="1"/>
    <xf numFmtId="0" fontId="0" fillId="0" borderId="20" xfId="0" applyFont="1" applyBorder="1"/>
    <xf numFmtId="0" fontId="13" fillId="0" borderId="15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0" xfId="0" applyFont="1" applyBorder="1"/>
    <xf numFmtId="0" fontId="12" fillId="0" borderId="14" xfId="0" applyFont="1" applyBorder="1"/>
    <xf numFmtId="0" fontId="0" fillId="0" borderId="8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11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1" fontId="0" fillId="0" borderId="8" xfId="0" applyNumberFormat="1" applyBorder="1" applyAlignment="1">
      <alignment horizontal="center"/>
    </xf>
    <xf numFmtId="166" fontId="0" fillId="0" borderId="8" xfId="0" applyNumberFormat="1" applyFont="1" applyBorder="1" applyAlignment="1">
      <alignment horizontal="center"/>
    </xf>
    <xf numFmtId="2" fontId="0" fillId="0" borderId="0" xfId="0" applyNumberFormat="1" applyFill="1" applyBorder="1"/>
    <xf numFmtId="2" fontId="0" fillId="0" borderId="0" xfId="0" applyNumberFormat="1"/>
    <xf numFmtId="0" fontId="2" fillId="0" borderId="0" xfId="0" applyFont="1" applyBorder="1" applyAlignment="1">
      <alignment vertical="center"/>
    </xf>
    <xf numFmtId="0" fontId="0" fillId="0" borderId="0" xfId="0" applyFont="1"/>
    <xf numFmtId="0" fontId="0" fillId="0" borderId="8" xfId="1" applyFont="1" applyBorder="1" applyAlignment="1">
      <alignment horizontal="center" vertical="center" wrapText="1" shrinkToFit="1"/>
    </xf>
    <xf numFmtId="0" fontId="0" fillId="0" borderId="0" xfId="0" applyFont="1" applyFill="1" applyBorder="1"/>
    <xf numFmtId="2" fontId="0" fillId="0" borderId="0" xfId="0" applyNumberFormat="1" applyFont="1" applyFill="1" applyBorder="1"/>
    <xf numFmtId="0" fontId="0" fillId="0" borderId="0" xfId="0" applyNumberFormat="1" applyFont="1"/>
    <xf numFmtId="0" fontId="13" fillId="0" borderId="21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0" fillId="0" borderId="14" xfId="0" applyFill="1" applyBorder="1"/>
    <xf numFmtId="167" fontId="0" fillId="0" borderId="8" xfId="0" applyNumberForma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0" fillId="0" borderId="0" xfId="0" applyBorder="1"/>
    <xf numFmtId="0" fontId="12" fillId="0" borderId="0" xfId="0" applyFont="1"/>
    <xf numFmtId="0" fontId="0" fillId="0" borderId="19" xfId="0" applyBorder="1"/>
    <xf numFmtId="0" fontId="0" fillId="0" borderId="0" xfId="0" applyBorder="1" applyAlignment="1">
      <alignment horizontal="left"/>
    </xf>
    <xf numFmtId="0" fontId="0" fillId="0" borderId="0" xfId="0" applyNumberFormat="1" applyBorder="1"/>
    <xf numFmtId="0" fontId="0" fillId="0" borderId="27" xfId="0" applyNumberFormat="1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5" xfId="0" applyFont="1" applyBorder="1" applyAlignment="1">
      <alignment horizontal="center" vertical="center"/>
    </xf>
    <xf numFmtId="0" fontId="0" fillId="0" borderId="8" xfId="0" applyNumberFormat="1" applyBorder="1" applyAlignment="1">
      <alignment horizontal="center"/>
    </xf>
    <xf numFmtId="0" fontId="0" fillId="0" borderId="8" xfId="0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/>
    </xf>
    <xf numFmtId="0" fontId="13" fillId="0" borderId="13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8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3" fillId="0" borderId="25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3" fillId="0" borderId="26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5" fillId="0" borderId="8" xfId="1" applyFont="1" applyBorder="1" applyAlignment="1">
      <alignment horizontal="center" vertical="center" wrapText="1" shrinkToFit="1"/>
    </xf>
    <xf numFmtId="0" fontId="10" fillId="0" borderId="8" xfId="1" applyFont="1" applyBorder="1" applyAlignment="1">
      <alignment horizontal="center" vertical="center" wrapText="1" shrinkToFit="1"/>
    </xf>
    <xf numFmtId="0" fontId="10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indent="3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7"/>
    </xf>
    <xf numFmtId="0" fontId="9" fillId="2" borderId="8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0" fillId="0" borderId="8" xfId="1" applyFont="1" applyBorder="1" applyAlignment="1">
      <alignment horizontal="center" vertical="center" wrapText="1" shrinkToFit="1"/>
    </xf>
  </cellXfs>
  <cellStyles count="2">
    <cellStyle name="Обычный" xfId="0" builtinId="0"/>
    <cellStyle name="Обычный_Бланк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3:G35"/>
  <sheetViews>
    <sheetView view="pageBreakPreview" zoomScaleNormal="140" zoomScaleSheetLayoutView="100" workbookViewId="0">
      <selection activeCell="E27" sqref="E27"/>
    </sheetView>
  </sheetViews>
  <sheetFormatPr defaultColWidth="11.5703125" defaultRowHeight="12.75"/>
  <cols>
    <col min="1" max="1" width="2.7109375" customWidth="1"/>
    <col min="2" max="2" width="14.140625" customWidth="1"/>
    <col min="4" max="4" width="6.85546875" customWidth="1"/>
    <col min="5" max="5" width="31.7109375" customWidth="1"/>
    <col min="7" max="7" width="18.28515625" customWidth="1"/>
  </cols>
  <sheetData>
    <row r="3" spans="2:6">
      <c r="B3" s="102" t="s">
        <v>0</v>
      </c>
      <c r="C3" s="102"/>
      <c r="D3" s="102"/>
      <c r="E3" s="102"/>
      <c r="F3" s="102"/>
    </row>
    <row r="4" spans="2:6">
      <c r="B4" s="102"/>
      <c r="C4" s="102"/>
      <c r="D4" s="102"/>
      <c r="E4" s="102"/>
      <c r="F4" s="102"/>
    </row>
    <row r="7" spans="2:6" ht="21.75" customHeight="1">
      <c r="B7" s="87" t="s">
        <v>1</v>
      </c>
      <c r="E7" s="86"/>
    </row>
    <row r="8" spans="2:6" ht="18">
      <c r="B8" s="1"/>
      <c r="E8" s="1"/>
    </row>
    <row r="9" spans="2:6" ht="18">
      <c r="B9" s="1" t="s">
        <v>2</v>
      </c>
      <c r="E9" s="1"/>
    </row>
    <row r="10" spans="2:6" ht="18">
      <c r="B10" s="1"/>
      <c r="E10" s="1"/>
    </row>
    <row r="11" spans="2:6" ht="37.5" customHeight="1">
      <c r="B11" s="1" t="s">
        <v>3</v>
      </c>
      <c r="E11" s="42"/>
      <c r="F11" s="42"/>
    </row>
    <row r="12" spans="2:6" ht="18">
      <c r="B12" s="1"/>
    </row>
    <row r="13" spans="2:6" ht="21.75" customHeight="1">
      <c r="B13" s="1" t="s">
        <v>4</v>
      </c>
      <c r="E13" s="1"/>
    </row>
    <row r="14" spans="2:6" ht="18">
      <c r="B14" s="1"/>
      <c r="F14" s="2"/>
    </row>
    <row r="15" spans="2:6" ht="18">
      <c r="B15" s="1"/>
      <c r="E15" s="91"/>
      <c r="F15" s="2"/>
    </row>
    <row r="16" spans="2:6" ht="18">
      <c r="B16" s="1" t="s">
        <v>5</v>
      </c>
      <c r="E16" s="103"/>
      <c r="F16" s="103"/>
    </row>
    <row r="17" spans="2:7" ht="18">
      <c r="B17" s="1"/>
      <c r="E17" s="1"/>
    </row>
    <row r="18" spans="2:7" ht="18">
      <c r="B18" s="1"/>
      <c r="E18" s="1"/>
    </row>
    <row r="19" spans="2:7" ht="18">
      <c r="B19" s="1" t="s">
        <v>6</v>
      </c>
      <c r="E19" s="3"/>
    </row>
    <row r="20" spans="2:7" ht="18">
      <c r="B20" s="1"/>
      <c r="E20" s="1"/>
    </row>
    <row r="21" spans="2:7" ht="18">
      <c r="B21" s="1" t="s">
        <v>7</v>
      </c>
      <c r="E21" s="4"/>
    </row>
    <row r="22" spans="2:7" ht="18">
      <c r="B22" s="1"/>
      <c r="E22" s="1"/>
    </row>
    <row r="23" spans="2:7" ht="18">
      <c r="B23" s="1" t="s">
        <v>8</v>
      </c>
      <c r="E23" s="4"/>
    </row>
    <row r="24" spans="2:7" ht="18">
      <c r="B24" s="1"/>
      <c r="E24" s="1"/>
    </row>
    <row r="25" spans="2:7" ht="26.25" customHeight="1">
      <c r="B25" s="87" t="s">
        <v>9</v>
      </c>
      <c r="C25" s="88"/>
      <c r="D25" s="88"/>
      <c r="E25" s="89"/>
    </row>
    <row r="26" spans="2:7" ht="18">
      <c r="B26" s="1"/>
      <c r="E26" s="1"/>
    </row>
    <row r="27" spans="2:7" ht="18">
      <c r="B27" s="1" t="s">
        <v>10</v>
      </c>
      <c r="E27" s="4"/>
    </row>
    <row r="28" spans="2:7" ht="18">
      <c r="B28" s="1"/>
      <c r="E28" s="1"/>
    </row>
    <row r="29" spans="2:7" ht="18">
      <c r="B29" s="1" t="s">
        <v>11</v>
      </c>
      <c r="E29" s="1"/>
    </row>
    <row r="30" spans="2:7" ht="18">
      <c r="B30" s="1"/>
    </row>
    <row r="31" spans="2:7" ht="18">
      <c r="B31" s="1" t="s">
        <v>85</v>
      </c>
    </row>
    <row r="32" spans="2:7" ht="18">
      <c r="B32" s="104"/>
      <c r="C32" s="104"/>
      <c r="D32" s="104"/>
      <c r="E32" s="104"/>
      <c r="F32" s="104"/>
      <c r="G32" s="104"/>
    </row>
    <row r="33" spans="2:7" ht="18">
      <c r="B33" s="76" t="s">
        <v>100</v>
      </c>
      <c r="C33" s="76"/>
      <c r="D33" s="76"/>
      <c r="E33" s="76" t="s">
        <v>136</v>
      </c>
      <c r="F33" s="76" t="s">
        <v>137</v>
      </c>
      <c r="G33" s="76"/>
    </row>
    <row r="34" spans="2:7" ht="9.75" customHeight="1">
      <c r="B34" s="101"/>
      <c r="C34" s="101"/>
      <c r="D34" s="101"/>
      <c r="E34" s="101"/>
      <c r="F34" s="101"/>
      <c r="G34" s="101"/>
    </row>
    <row r="35" spans="2:7" ht="18">
      <c r="B35" s="1"/>
      <c r="E35" s="1" t="s">
        <v>122</v>
      </c>
      <c r="F35" s="1" t="s">
        <v>138</v>
      </c>
    </row>
  </sheetData>
  <sheetProtection selectLockedCells="1" selectUnlockedCells="1"/>
  <mergeCells count="4">
    <mergeCell ref="B34:G34"/>
    <mergeCell ref="B3:F4"/>
    <mergeCell ref="E16:F16"/>
    <mergeCell ref="B32:G32"/>
  </mergeCells>
  <pageMargins left="0.27569444444444446" right="0.39374999999999999" top="0.39374999999999999" bottom="0.39374999999999999" header="0.51180555555555551" footer="0.51180555555555551"/>
  <pageSetup paperSize="9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E44"/>
  <sheetViews>
    <sheetView tabSelected="1" view="pageBreakPreview" zoomScaleNormal="140" zoomScaleSheetLayoutView="100" workbookViewId="0">
      <selection activeCell="B17" sqref="B17"/>
    </sheetView>
  </sheetViews>
  <sheetFormatPr defaultColWidth="11.5703125" defaultRowHeight="12.75"/>
  <cols>
    <col min="1" max="1" width="48.5703125" customWidth="1"/>
    <col min="3" max="3" width="11.140625" customWidth="1"/>
    <col min="4" max="4" width="11.5703125" style="77"/>
  </cols>
  <sheetData>
    <row r="1" spans="1:5" ht="38.25" customHeight="1">
      <c r="A1" s="5" t="s">
        <v>68</v>
      </c>
      <c r="B1" s="106">
        <f>'Сопроводительный лист'!E7</f>
        <v>0</v>
      </c>
      <c r="C1" s="106"/>
    </row>
    <row r="2" spans="1:5">
      <c r="A2" s="35" t="s">
        <v>12</v>
      </c>
      <c r="B2" s="107">
        <f>'Сопроводительный лист'!E11</f>
        <v>0</v>
      </c>
      <c r="C2" s="107"/>
    </row>
    <row r="3" spans="1:5">
      <c r="A3" s="36" t="s">
        <v>13</v>
      </c>
      <c r="B3" s="107">
        <f>'Сопроводительный лист'!E29</f>
        <v>0</v>
      </c>
      <c r="C3" s="107" t="s">
        <v>14</v>
      </c>
    </row>
    <row r="4" spans="1:5">
      <c r="A4" s="6" t="s">
        <v>15</v>
      </c>
      <c r="B4" s="108">
        <f>'Сопроводительный лист'!E9</f>
        <v>0</v>
      </c>
      <c r="C4" s="108" t="s">
        <v>14</v>
      </c>
    </row>
    <row r="6" spans="1:5" ht="22.5">
      <c r="A6" s="105" t="s">
        <v>16</v>
      </c>
      <c r="B6" s="105"/>
      <c r="C6" s="105"/>
    </row>
    <row r="7" spans="1:5">
      <c r="A7" s="68" t="s">
        <v>17</v>
      </c>
      <c r="B7" s="69" t="s">
        <v>18</v>
      </c>
      <c r="C7" s="69" t="s">
        <v>19</v>
      </c>
      <c r="D7" t="s">
        <v>139</v>
      </c>
      <c r="E7" t="s">
        <v>92</v>
      </c>
    </row>
    <row r="8" spans="1:5">
      <c r="A8" s="43" t="str">
        <f>Спецификация!B4</f>
        <v>22*1 Пластик пепельный 52В</v>
      </c>
      <c r="B8" s="85">
        <f>Спецификация!O3</f>
        <v>33.163200000000003</v>
      </c>
      <c r="C8" s="28" t="s">
        <v>20</v>
      </c>
      <c r="D8" s="79">
        <v>1.6</v>
      </c>
      <c r="E8" s="74">
        <f>B8*D8</f>
        <v>53.06112000000001</v>
      </c>
    </row>
    <row r="9" spans="1:5">
      <c r="A9" s="43" t="str">
        <f>Спецификация!B5</f>
        <v>22*0,5 меб. Слива ламец</v>
      </c>
      <c r="B9" s="72">
        <f>Спецификация!O4</f>
        <v>10.874849999999999</v>
      </c>
      <c r="C9" s="28" t="s">
        <v>20</v>
      </c>
      <c r="D9" s="79">
        <v>0.5</v>
      </c>
      <c r="E9" s="74">
        <f t="shared" ref="E9:E40" si="0">B9*D9</f>
        <v>5.4374249999999993</v>
      </c>
    </row>
    <row r="10" spans="1:5">
      <c r="A10" s="43" t="str">
        <f>Спецификация!D4</f>
        <v>22*1 дуб родос светл</v>
      </c>
      <c r="B10" s="72">
        <f>Спецификация!O5</f>
        <v>5.9850000000000003</v>
      </c>
      <c r="C10" s="28" t="s">
        <v>20</v>
      </c>
      <c r="D10" s="79">
        <v>1.6</v>
      </c>
      <c r="E10" s="74">
        <f>B10*D10</f>
        <v>9.5760000000000005</v>
      </c>
    </row>
    <row r="11" spans="1:5">
      <c r="A11" s="43">
        <f>Спецификация!D5</f>
        <v>0</v>
      </c>
      <c r="B11" s="72">
        <f>Спецификация!O7</f>
        <v>0</v>
      </c>
      <c r="C11" s="28" t="s">
        <v>20</v>
      </c>
      <c r="D11" s="79"/>
      <c r="E11" s="74"/>
    </row>
    <row r="12" spans="1:5" ht="22.5">
      <c r="A12" s="105" t="s">
        <v>21</v>
      </c>
      <c r="B12" s="105"/>
      <c r="C12" s="105"/>
      <c r="E12" s="74"/>
    </row>
    <row r="13" spans="1:5">
      <c r="A13" s="68" t="s">
        <v>17</v>
      </c>
      <c r="B13" s="69" t="s">
        <v>18</v>
      </c>
      <c r="C13" s="69" t="s">
        <v>19</v>
      </c>
      <c r="E13" s="74"/>
    </row>
    <row r="14" spans="1:5">
      <c r="A14" s="43" t="str">
        <f>Спецификация!M33</f>
        <v xml:space="preserve">ДСП слива ламец </v>
      </c>
      <c r="B14" s="73">
        <f>Спецификация!M34</f>
        <v>12.7437266</v>
      </c>
      <c r="C14" s="28" t="s">
        <v>22</v>
      </c>
      <c r="D14" s="77">
        <v>55</v>
      </c>
      <c r="E14" s="74">
        <f t="shared" si="0"/>
        <v>700.90496300000007</v>
      </c>
    </row>
    <row r="15" spans="1:5">
      <c r="A15" s="43" t="str">
        <f>Спецификация!N33</f>
        <v>стекло бронза сатин</v>
      </c>
      <c r="B15" s="73">
        <f>Спецификация!N34</f>
        <v>0.32442300000000007</v>
      </c>
      <c r="C15" s="28" t="s">
        <v>22</v>
      </c>
      <c r="D15" s="77">
        <v>190</v>
      </c>
      <c r="E15" s="74">
        <f t="shared" si="0"/>
        <v>61.640370000000011</v>
      </c>
    </row>
    <row r="16" spans="1:5">
      <c r="A16" s="43" t="str">
        <f>Спецификация!O33</f>
        <v>ДВП белое</v>
      </c>
      <c r="B16" s="73">
        <f>Спецификация!O34</f>
        <v>3.8514872000000002</v>
      </c>
      <c r="C16" s="28" t="s">
        <v>22</v>
      </c>
      <c r="D16" s="77">
        <v>13</v>
      </c>
      <c r="E16" s="74">
        <f t="shared" si="0"/>
        <v>50.0693336</v>
      </c>
    </row>
    <row r="17" spans="1:5">
      <c r="A17" s="43" t="str">
        <f>Спецификация!P33</f>
        <v>ДСП дуб родос светлый</v>
      </c>
      <c r="B17" s="73">
        <f>Спецификация!P34</f>
        <v>0.14850000000000002</v>
      </c>
      <c r="C17" s="24" t="s">
        <v>89</v>
      </c>
      <c r="D17" s="79">
        <v>55</v>
      </c>
      <c r="E17" s="74">
        <f t="shared" si="0"/>
        <v>8.1675000000000004</v>
      </c>
    </row>
    <row r="18" spans="1:5" ht="22.5">
      <c r="A18" s="105" t="s">
        <v>23</v>
      </c>
      <c r="B18" s="105"/>
      <c r="C18" s="105"/>
      <c r="E18" s="74"/>
    </row>
    <row r="19" spans="1:5">
      <c r="A19" s="68" t="s">
        <v>17</v>
      </c>
      <c r="B19" s="69" t="s">
        <v>18</v>
      </c>
      <c r="C19" s="69" t="s">
        <v>19</v>
      </c>
      <c r="E19" s="74"/>
    </row>
    <row r="20" spans="1:5">
      <c r="A20" s="43" t="str">
        <f>Спецификация!B33</f>
        <v>ножка мебельная регулируемая</v>
      </c>
      <c r="B20" s="70">
        <f>Спецификация!J33</f>
        <v>6</v>
      </c>
      <c r="C20" s="70" t="str">
        <f>Спецификация!I33</f>
        <v>шт</v>
      </c>
      <c r="D20" s="77">
        <v>5</v>
      </c>
      <c r="E20" s="74">
        <f t="shared" si="0"/>
        <v>30</v>
      </c>
    </row>
    <row r="21" spans="1:5">
      <c r="A21" s="43" t="str">
        <f>Спецификация!B34</f>
        <v>ручка релинг 128мм</v>
      </c>
      <c r="B21" s="70">
        <f>Спецификация!J34</f>
        <v>1</v>
      </c>
      <c r="C21" s="70" t="str">
        <f>Спецификация!I34</f>
        <v>шт</v>
      </c>
      <c r="D21" s="77">
        <v>15</v>
      </c>
      <c r="E21" s="74">
        <f t="shared" si="0"/>
        <v>15</v>
      </c>
    </row>
    <row r="22" spans="1:5">
      <c r="A22" s="43" t="str">
        <f>Спецификация!B35</f>
        <v>подпятник регулируемый</v>
      </c>
      <c r="B22" s="70">
        <f>Спецификация!J35</f>
        <v>10</v>
      </c>
      <c r="C22" s="70" t="str">
        <f>Спецификация!I35</f>
        <v>шт</v>
      </c>
      <c r="D22" s="77">
        <v>0.4</v>
      </c>
      <c r="E22" s="74">
        <f t="shared" si="0"/>
        <v>4</v>
      </c>
    </row>
    <row r="23" spans="1:5">
      <c r="A23" s="43" t="str">
        <f>Спецификация!B36</f>
        <v>труба FI 25 L=972</v>
      </c>
      <c r="B23" s="70">
        <f>Спецификация!J36</f>
        <v>1</v>
      </c>
      <c r="C23" s="70" t="str">
        <f>Спецификация!I36</f>
        <v>шт</v>
      </c>
      <c r="D23" s="79">
        <v>13</v>
      </c>
      <c r="E23" s="74">
        <f t="shared" si="0"/>
        <v>13</v>
      </c>
    </row>
    <row r="24" spans="1:5">
      <c r="A24" s="43" t="str">
        <f>Спецификация!B37</f>
        <v>фланец к FI25</v>
      </c>
      <c r="B24" s="70">
        <f>Спецификация!J37</f>
        <v>8</v>
      </c>
      <c r="C24" s="70" t="str">
        <f>Спецификация!I37</f>
        <v>шт</v>
      </c>
      <c r="D24" s="79">
        <v>1.2</v>
      </c>
      <c r="E24" s="74">
        <f t="shared" si="0"/>
        <v>9.6</v>
      </c>
    </row>
    <row r="25" spans="1:5">
      <c r="A25" s="43" t="str">
        <f>Спецификация!B38</f>
        <v>труба FI25 L=514</v>
      </c>
      <c r="B25" s="70">
        <f>Спецификация!J38</f>
        <v>3</v>
      </c>
      <c r="C25" s="70" t="str">
        <f>Спецификация!I38</f>
        <v>шт</v>
      </c>
      <c r="D25" s="79">
        <v>7</v>
      </c>
      <c r="E25" s="74">
        <f t="shared" si="0"/>
        <v>21</v>
      </c>
    </row>
    <row r="26" spans="1:5">
      <c r="A26" s="43" t="str">
        <f>Спецификация!B39</f>
        <v>петля внутренняя для стекла</v>
      </c>
      <c r="B26" s="70">
        <f>Спецификация!J39</f>
        <v>2</v>
      </c>
      <c r="C26" s="70" t="str">
        <f>Спецификация!I39</f>
        <v>шт</v>
      </c>
      <c r="D26" s="79">
        <v>2.5</v>
      </c>
      <c r="E26" s="74">
        <f t="shared" si="0"/>
        <v>5</v>
      </c>
    </row>
    <row r="27" spans="1:5" ht="58.5" customHeight="1">
      <c r="A27" s="100" t="str">
        <f>Спецификация!B40</f>
        <v xml:space="preserve">Система раздвижная Rolla на две двери, проем H=2148мм, ширина 1588мм. </v>
      </c>
      <c r="B27" s="70">
        <v>1</v>
      </c>
      <c r="C27" s="70">
        <f>Спецификация!I40</f>
        <v>0</v>
      </c>
      <c r="D27" s="79">
        <v>1180</v>
      </c>
      <c r="E27" s="74">
        <f t="shared" si="0"/>
        <v>1180</v>
      </c>
    </row>
    <row r="28" spans="1:5">
      <c r="A28" s="43" t="str">
        <f>Спецификация!B41</f>
        <v xml:space="preserve">зеркалодержатель </v>
      </c>
      <c r="B28" s="70">
        <f>Спецификация!J41</f>
        <v>8</v>
      </c>
      <c r="C28" s="70" t="str">
        <f>Спецификация!I41</f>
        <v>шт</v>
      </c>
      <c r="D28" s="79">
        <v>0.5</v>
      </c>
      <c r="E28" s="74">
        <f t="shared" si="0"/>
        <v>4</v>
      </c>
    </row>
    <row r="29" spans="1:5">
      <c r="B29" s="7"/>
      <c r="C29" s="7"/>
      <c r="E29" s="74"/>
    </row>
    <row r="30" spans="1:5">
      <c r="C30" s="7"/>
      <c r="E30" s="74"/>
    </row>
    <row r="31" spans="1:5" ht="22.5">
      <c r="A31" s="105" t="s">
        <v>24</v>
      </c>
      <c r="B31" s="105"/>
      <c r="C31" s="105"/>
      <c r="E31" s="74"/>
    </row>
    <row r="32" spans="1:5">
      <c r="A32" s="68" t="s">
        <v>17</v>
      </c>
      <c r="B32" s="69" t="s">
        <v>18</v>
      </c>
      <c r="C32" s="69" t="s">
        <v>19</v>
      </c>
      <c r="E32" s="74"/>
    </row>
    <row r="33" spans="1:5">
      <c r="A33" s="71" t="str">
        <f>Спецификация!B44</f>
        <v>конфирмат</v>
      </c>
      <c r="B33" s="70">
        <f>Спецификация!J44</f>
        <v>150</v>
      </c>
      <c r="C33" s="70" t="str">
        <f>Спецификация!I44</f>
        <v>шт</v>
      </c>
      <c r="D33" s="80">
        <v>0.15</v>
      </c>
      <c r="E33" s="74">
        <f t="shared" si="0"/>
        <v>22.5</v>
      </c>
    </row>
    <row r="34" spans="1:5">
      <c r="A34" s="71" t="str">
        <f>Спецификация!B45</f>
        <v>заглушка конфирмат</v>
      </c>
      <c r="B34" s="70">
        <f>Спецификация!J45</f>
        <v>50</v>
      </c>
      <c r="C34" s="70" t="str">
        <f>Спецификация!I45</f>
        <v>шт</v>
      </c>
      <c r="D34" s="80">
        <v>0.01</v>
      </c>
      <c r="E34" s="74">
        <f t="shared" si="0"/>
        <v>0.5</v>
      </c>
    </row>
    <row r="35" spans="1:5">
      <c r="A35" s="71" t="str">
        <f>Спецификация!B46</f>
        <v>растекс 15/16</v>
      </c>
      <c r="B35" s="70">
        <f>Спецификация!J46</f>
        <v>50</v>
      </c>
      <c r="C35" s="70" t="str">
        <f>Спецификация!I46</f>
        <v>шт</v>
      </c>
      <c r="D35" s="80">
        <v>0.15</v>
      </c>
      <c r="E35" s="74">
        <f t="shared" si="0"/>
        <v>7.5</v>
      </c>
    </row>
    <row r="36" spans="1:5">
      <c r="A36" s="71" t="str">
        <f>Спецификация!B47</f>
        <v>болт крепежный</v>
      </c>
      <c r="B36" s="70">
        <f>Спецификация!J47</f>
        <v>50</v>
      </c>
      <c r="C36" s="70" t="str">
        <f>Спецификация!I47</f>
        <v>шт</v>
      </c>
      <c r="D36" s="80">
        <v>0.15</v>
      </c>
      <c r="E36" s="74">
        <f t="shared" si="0"/>
        <v>7.5</v>
      </c>
    </row>
    <row r="37" spans="1:5">
      <c r="A37" s="71" t="str">
        <f>Спецификация!B48</f>
        <v>шуруп 2,5*16</v>
      </c>
      <c r="B37" s="70">
        <f>Спецификация!J48</f>
        <v>100</v>
      </c>
      <c r="C37" s="70" t="str">
        <f>Спецификация!I48</f>
        <v>шт</v>
      </c>
      <c r="D37" s="80">
        <v>0.04</v>
      </c>
      <c r="E37" s="74">
        <f t="shared" si="0"/>
        <v>4</v>
      </c>
    </row>
    <row r="38" spans="1:5">
      <c r="A38" s="71" t="str">
        <f>Спецификация!B49</f>
        <v>шуруп3,5*16</v>
      </c>
      <c r="B38" s="70">
        <f>Спецификация!J49</f>
        <v>50</v>
      </c>
      <c r="C38" s="70" t="str">
        <f>Спецификация!I49</f>
        <v>шт</v>
      </c>
      <c r="D38" s="80">
        <v>0.04</v>
      </c>
      <c r="E38" s="74">
        <f t="shared" si="0"/>
        <v>2</v>
      </c>
    </row>
    <row r="39" spans="1:5">
      <c r="A39" s="71" t="str">
        <f>Спецификация!B50</f>
        <v>уголок металический</v>
      </c>
      <c r="B39" s="70">
        <f>Спецификация!J50</f>
        <v>10</v>
      </c>
      <c r="C39" s="70" t="str">
        <f>Спецификация!I50</f>
        <v>шт</v>
      </c>
      <c r="D39" s="80">
        <v>1.2</v>
      </c>
      <c r="E39" s="74">
        <f t="shared" si="0"/>
        <v>12</v>
      </c>
    </row>
    <row r="40" spans="1:5">
      <c r="A40" s="71" t="str">
        <f>Спецификация!B51</f>
        <v>заглушка растекса</v>
      </c>
      <c r="B40" s="70">
        <f>Спецификация!J51</f>
        <v>30</v>
      </c>
      <c r="C40" s="70" t="str">
        <f>Спецификация!I51</f>
        <v>шт</v>
      </c>
      <c r="D40" s="80">
        <v>0.01</v>
      </c>
      <c r="E40" s="74">
        <f t="shared" si="0"/>
        <v>0.3</v>
      </c>
    </row>
    <row r="41" spans="1:5">
      <c r="A41" s="71">
        <f>Спецификация!B52</f>
        <v>0</v>
      </c>
      <c r="B41" s="70">
        <f>Спецификация!J52</f>
        <v>0</v>
      </c>
      <c r="C41" s="70">
        <f>Спецификация!I52</f>
        <v>0</v>
      </c>
      <c r="E41" s="74">
        <f>SUM(E7:E40)</f>
        <v>2226.7567116000005</v>
      </c>
    </row>
    <row r="42" spans="1:5">
      <c r="A42" s="71">
        <f>Спецификация!B53</f>
        <v>0</v>
      </c>
      <c r="B42" s="70">
        <f>Спецификация!J53</f>
        <v>0</v>
      </c>
      <c r="C42" s="70">
        <f>Спецификация!I53</f>
        <v>0</v>
      </c>
    </row>
    <row r="43" spans="1:5">
      <c r="A43" s="71">
        <f>Спецификация!B54</f>
        <v>0</v>
      </c>
      <c r="B43" s="70">
        <f>Спецификация!J54</f>
        <v>0</v>
      </c>
      <c r="C43" s="70">
        <f>Спецификация!I54</f>
        <v>0</v>
      </c>
      <c r="E43" s="75"/>
    </row>
    <row r="44" spans="1:5">
      <c r="A44" s="71">
        <f>Спецификация!B54</f>
        <v>0</v>
      </c>
      <c r="B44" s="70">
        <f>Спецификация!J55</f>
        <v>0</v>
      </c>
      <c r="C44" s="70">
        <f>Спецификация!I55</f>
        <v>0</v>
      </c>
      <c r="D44" s="81"/>
      <c r="E44" s="8"/>
    </row>
  </sheetData>
  <sheetProtection selectLockedCells="1" selectUnlockedCells="1"/>
  <mergeCells count="8">
    <mergeCell ref="A18:C18"/>
    <mergeCell ref="A31:C31"/>
    <mergeCell ref="B1:C1"/>
    <mergeCell ref="B2:C2"/>
    <mergeCell ref="B3:C3"/>
    <mergeCell ref="B4:C4"/>
    <mergeCell ref="A6:C6"/>
    <mergeCell ref="A12:C12"/>
  </mergeCells>
  <pageMargins left="0.27569444444444446" right="0.39374999999999999" top="0.39374999999999999" bottom="0.39374999999999999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Q58"/>
  <sheetViews>
    <sheetView view="pageBreakPreview" topLeftCell="A46" zoomScaleNormal="140" zoomScaleSheetLayoutView="100" workbookViewId="0">
      <selection activeCell="B40" sqref="B40:H40"/>
    </sheetView>
  </sheetViews>
  <sheetFormatPr defaultColWidth="11.5703125" defaultRowHeight="12.75"/>
  <cols>
    <col min="1" max="1" width="5.5703125" customWidth="1"/>
    <col min="2" max="2" width="27.7109375" customWidth="1"/>
    <col min="3" max="3" width="6.7109375" customWidth="1"/>
    <col min="4" max="4" width="6.85546875" customWidth="1"/>
    <col min="5" max="5" width="7.140625" customWidth="1"/>
    <col min="6" max="6" width="9.5703125" customWidth="1"/>
    <col min="7" max="7" width="5" customWidth="1"/>
    <col min="8" max="8" width="6.140625" customWidth="1"/>
    <col min="9" max="9" width="5.7109375" customWidth="1"/>
    <col min="10" max="10" width="6.7109375" customWidth="1"/>
    <col min="11" max="11" width="19.28515625" customWidth="1"/>
    <col min="12" max="12" width="6.140625" customWidth="1"/>
    <col min="13" max="13" width="12.5703125" customWidth="1"/>
    <col min="14" max="14" width="16.5703125" customWidth="1"/>
    <col min="15" max="15" width="14.7109375" customWidth="1"/>
    <col min="16" max="16" width="13.140625" customWidth="1"/>
    <col min="17" max="17" width="14.5703125" customWidth="1"/>
  </cols>
  <sheetData>
    <row r="1" spans="1:17" ht="24.75">
      <c r="A1" s="126" t="s">
        <v>25</v>
      </c>
      <c r="B1" s="126"/>
      <c r="C1" s="126"/>
      <c r="D1" s="126"/>
      <c r="E1" s="126"/>
      <c r="F1" s="126">
        <f>'Сопроводительный лист'!E7</f>
        <v>0</v>
      </c>
      <c r="G1" s="126"/>
      <c r="H1" s="126"/>
      <c r="I1" s="5"/>
    </row>
    <row r="2" spans="1:17" ht="63.75" customHeight="1" thickBot="1">
      <c r="A2" s="126"/>
      <c r="B2" s="126"/>
      <c r="C2" s="126"/>
      <c r="D2" s="126"/>
      <c r="E2" s="126"/>
      <c r="F2" s="126"/>
      <c r="G2" s="126"/>
      <c r="H2" s="126"/>
      <c r="I2" s="5"/>
    </row>
    <row r="3" spans="1:17" ht="15.75" thickBot="1">
      <c r="A3" t="s">
        <v>44</v>
      </c>
      <c r="M3" s="56" t="s">
        <v>48</v>
      </c>
      <c r="N3" s="53">
        <f>C9*2+F9*2+C10*2+F10*2+C11*2+C12+C13*2+C14*6+C15+C16*4+F16*4+C17+F17+C19</f>
        <v>31584</v>
      </c>
      <c r="O3" s="57">
        <f>N3/1000+N3/1000*0.05</f>
        <v>33.163200000000003</v>
      </c>
    </row>
    <row r="4" spans="1:17" ht="15.75" thickBot="1">
      <c r="A4" s="12" t="s">
        <v>45</v>
      </c>
      <c r="B4" s="49" t="s">
        <v>101</v>
      </c>
      <c r="C4" s="12" t="s">
        <v>46</v>
      </c>
      <c r="D4" s="130" t="s">
        <v>120</v>
      </c>
      <c r="E4" s="131"/>
      <c r="F4" s="132"/>
      <c r="G4" s="12" t="s">
        <v>47</v>
      </c>
      <c r="H4" s="127"/>
      <c r="I4" s="128"/>
      <c r="J4" s="129"/>
      <c r="K4" s="13"/>
      <c r="M4" s="56" t="s">
        <v>52</v>
      </c>
      <c r="N4" s="53">
        <f>C11*2+F11*4+F15+C18+F19+C20+C21*2</f>
        <v>10357</v>
      </c>
      <c r="O4" s="57">
        <f>N4/1000+N4/1000*0.05</f>
        <v>10.874849999999999</v>
      </c>
    </row>
    <row r="5" spans="1:17" ht="15.75" thickBot="1">
      <c r="A5" s="12" t="s">
        <v>49</v>
      </c>
      <c r="B5" s="84" t="s">
        <v>134</v>
      </c>
      <c r="C5" s="33" t="s">
        <v>50</v>
      </c>
      <c r="D5" s="127"/>
      <c r="E5" s="128"/>
      <c r="F5" s="129"/>
      <c r="G5" s="12" t="s">
        <v>51</v>
      </c>
      <c r="H5" s="127"/>
      <c r="I5" s="128"/>
      <c r="J5" s="129"/>
      <c r="K5" s="13"/>
      <c r="M5" s="56" t="s">
        <v>53</v>
      </c>
      <c r="N5" s="53">
        <f>C25*2+F25*2+C26*2+F26*2+C27*2+F27*2</f>
        <v>5700</v>
      </c>
      <c r="O5" s="57">
        <f>N5/1000+N5/1000*0.05</f>
        <v>5.9850000000000003</v>
      </c>
    </row>
    <row r="6" spans="1:17" ht="15.75" thickBot="1">
      <c r="M6" s="92" t="s">
        <v>98</v>
      </c>
      <c r="N6" s="53"/>
      <c r="O6" s="57">
        <f>N6/1000+N6/1000*0.05</f>
        <v>0</v>
      </c>
    </row>
    <row r="7" spans="1:17" ht="17.25" thickBot="1">
      <c r="A7" s="119" t="s">
        <v>27</v>
      </c>
      <c r="B7" s="119"/>
      <c r="C7" s="119" t="s">
        <v>93</v>
      </c>
      <c r="D7" s="119"/>
      <c r="E7" s="119"/>
      <c r="F7" s="119"/>
      <c r="G7" s="119"/>
      <c r="H7" s="119"/>
      <c r="I7" s="119" t="s">
        <v>29</v>
      </c>
      <c r="J7" s="119"/>
      <c r="K7" s="14">
        <v>1</v>
      </c>
    </row>
    <row r="8" spans="1:17" ht="15.75" thickBot="1">
      <c r="A8" s="15" t="s">
        <v>54</v>
      </c>
      <c r="B8" s="26" t="s">
        <v>31</v>
      </c>
      <c r="C8" s="26" t="s">
        <v>55</v>
      </c>
      <c r="D8" s="26" t="s">
        <v>56</v>
      </c>
      <c r="E8" s="26" t="s">
        <v>57</v>
      </c>
      <c r="F8" s="26" t="s">
        <v>58</v>
      </c>
      <c r="G8" s="26" t="s">
        <v>59</v>
      </c>
      <c r="H8" s="26" t="s">
        <v>60</v>
      </c>
      <c r="I8" s="26" t="s">
        <v>61</v>
      </c>
      <c r="J8" s="26" t="s">
        <v>40</v>
      </c>
      <c r="K8" s="26" t="s">
        <v>62</v>
      </c>
      <c r="M8" s="53" t="s">
        <v>135</v>
      </c>
      <c r="N8" s="54" t="s">
        <v>97</v>
      </c>
      <c r="O8" s="54" t="s">
        <v>88</v>
      </c>
      <c r="P8" s="55" t="s">
        <v>122</v>
      </c>
      <c r="Q8" s="54"/>
    </row>
    <row r="9" spans="1:17">
      <c r="A9" s="25">
        <v>101</v>
      </c>
      <c r="B9" s="27" t="s">
        <v>102</v>
      </c>
      <c r="C9" s="28">
        <v>2570</v>
      </c>
      <c r="D9" s="24" t="s">
        <v>86</v>
      </c>
      <c r="E9" s="24" t="s">
        <v>86</v>
      </c>
      <c r="F9" s="28">
        <v>550</v>
      </c>
      <c r="G9" s="24" t="s">
        <v>86</v>
      </c>
      <c r="H9" s="24" t="s">
        <v>86</v>
      </c>
      <c r="I9" s="28">
        <v>1</v>
      </c>
      <c r="J9" s="29">
        <v>16</v>
      </c>
      <c r="K9" s="24" t="s">
        <v>103</v>
      </c>
      <c r="M9" s="51">
        <f>C9*F9*I9/1000000</f>
        <v>1.4135</v>
      </c>
      <c r="N9" s="52"/>
      <c r="O9" s="51"/>
      <c r="P9" s="51"/>
      <c r="Q9" s="51"/>
    </row>
    <row r="10" spans="1:17">
      <c r="A10" s="25">
        <v>102</v>
      </c>
      <c r="B10" s="27" t="s">
        <v>104</v>
      </c>
      <c r="C10" s="28">
        <v>1588</v>
      </c>
      <c r="D10" s="24" t="s">
        <v>86</v>
      </c>
      <c r="E10" s="24" t="s">
        <v>86</v>
      </c>
      <c r="F10" s="28">
        <v>550</v>
      </c>
      <c r="G10" s="24" t="s">
        <v>86</v>
      </c>
      <c r="H10" s="24" t="s">
        <v>86</v>
      </c>
      <c r="I10" s="28">
        <v>1</v>
      </c>
      <c r="J10" s="29">
        <v>16</v>
      </c>
      <c r="K10" s="24" t="s">
        <v>103</v>
      </c>
      <c r="M10" s="51">
        <f t="shared" ref="M10:M21" si="0">C10*F10*I10/1000000</f>
        <v>0.87339999999999995</v>
      </c>
      <c r="N10" s="52"/>
      <c r="O10" s="16"/>
      <c r="P10" s="16"/>
      <c r="Q10" s="16"/>
    </row>
    <row r="11" spans="1:17">
      <c r="A11" s="25">
        <v>103</v>
      </c>
      <c r="B11" s="27" t="s">
        <v>90</v>
      </c>
      <c r="C11" s="28">
        <v>2234</v>
      </c>
      <c r="D11" s="24" t="s">
        <v>86</v>
      </c>
      <c r="E11" s="24" t="s">
        <v>87</v>
      </c>
      <c r="F11" s="24">
        <v>550</v>
      </c>
      <c r="G11" s="24" t="s">
        <v>87</v>
      </c>
      <c r="H11" s="24" t="s">
        <v>87</v>
      </c>
      <c r="I11" s="28">
        <v>2</v>
      </c>
      <c r="J11" s="29">
        <v>16</v>
      </c>
      <c r="K11" s="24" t="s">
        <v>103</v>
      </c>
      <c r="M11" s="51">
        <f t="shared" si="0"/>
        <v>2.4573999999999998</v>
      </c>
      <c r="N11" s="52"/>
      <c r="O11" s="16"/>
      <c r="P11" s="16"/>
      <c r="Q11" s="16"/>
    </row>
    <row r="12" spans="1:17">
      <c r="A12" s="25">
        <v>104</v>
      </c>
      <c r="B12" s="27" t="s">
        <v>105</v>
      </c>
      <c r="C12" s="28">
        <v>2148</v>
      </c>
      <c r="D12" s="24" t="s">
        <v>86</v>
      </c>
      <c r="E12" s="24"/>
      <c r="F12" s="24">
        <v>450</v>
      </c>
      <c r="G12" s="24"/>
      <c r="H12" s="24"/>
      <c r="I12" s="28">
        <v>1</v>
      </c>
      <c r="J12" s="29">
        <v>16</v>
      </c>
      <c r="K12" s="24" t="s">
        <v>103</v>
      </c>
      <c r="M12" s="51">
        <f t="shared" si="0"/>
        <v>0.96660000000000001</v>
      </c>
      <c r="N12" s="52"/>
      <c r="O12" s="16"/>
      <c r="P12" s="16"/>
      <c r="Q12" s="16"/>
    </row>
    <row r="13" spans="1:17">
      <c r="A13" s="25">
        <v>105</v>
      </c>
      <c r="B13" s="27" t="s">
        <v>94</v>
      </c>
      <c r="C13" s="28">
        <v>972</v>
      </c>
      <c r="D13" s="24" t="s">
        <v>86</v>
      </c>
      <c r="E13" s="24"/>
      <c r="F13" s="28">
        <v>450</v>
      </c>
      <c r="G13" s="24"/>
      <c r="H13" s="24"/>
      <c r="I13" s="28">
        <v>2</v>
      </c>
      <c r="J13" s="29">
        <v>16</v>
      </c>
      <c r="K13" s="24" t="s">
        <v>103</v>
      </c>
      <c r="M13" s="51">
        <f t="shared" si="0"/>
        <v>0.87480000000000002</v>
      </c>
      <c r="N13" s="52"/>
      <c r="O13" s="16"/>
      <c r="P13" s="16"/>
      <c r="Q13" s="16"/>
    </row>
    <row r="14" spans="1:17">
      <c r="A14" s="25">
        <v>106</v>
      </c>
      <c r="B14" s="27" t="s">
        <v>94</v>
      </c>
      <c r="C14" s="28">
        <v>600</v>
      </c>
      <c r="D14" s="24" t="s">
        <v>86</v>
      </c>
      <c r="E14" s="24"/>
      <c r="F14" s="28">
        <v>450</v>
      </c>
      <c r="G14" s="24"/>
      <c r="H14" s="24"/>
      <c r="I14" s="28">
        <v>6</v>
      </c>
      <c r="J14" s="29">
        <v>16</v>
      </c>
      <c r="K14" s="24" t="s">
        <v>103</v>
      </c>
      <c r="M14" s="51">
        <f t="shared" si="0"/>
        <v>1.62</v>
      </c>
      <c r="N14" s="52"/>
      <c r="O14" s="16"/>
      <c r="P14" s="16"/>
      <c r="Q14" s="16"/>
    </row>
    <row r="15" spans="1:17">
      <c r="A15" s="25">
        <v>107</v>
      </c>
      <c r="B15" s="27" t="s">
        <v>96</v>
      </c>
      <c r="C15" s="28">
        <v>2234</v>
      </c>
      <c r="D15" s="24" t="s">
        <v>86</v>
      </c>
      <c r="E15" s="24"/>
      <c r="F15" s="28">
        <v>350</v>
      </c>
      <c r="G15" s="24" t="s">
        <v>87</v>
      </c>
      <c r="H15" s="24"/>
      <c r="I15" s="28">
        <v>1</v>
      </c>
      <c r="J15" s="29">
        <v>16</v>
      </c>
      <c r="K15" s="24" t="s">
        <v>103</v>
      </c>
      <c r="M15" s="51">
        <f t="shared" si="0"/>
        <v>0.78190000000000004</v>
      </c>
      <c r="N15" s="52"/>
      <c r="O15" s="16"/>
      <c r="P15" s="16"/>
      <c r="Q15" s="16"/>
    </row>
    <row r="16" spans="1:17">
      <c r="A16" s="25">
        <v>108</v>
      </c>
      <c r="B16" s="27" t="s">
        <v>106</v>
      </c>
      <c r="C16" s="28">
        <v>350</v>
      </c>
      <c r="D16" s="24" t="s">
        <v>86</v>
      </c>
      <c r="E16" s="24"/>
      <c r="F16" s="28">
        <v>550</v>
      </c>
      <c r="G16" s="24" t="s">
        <v>86</v>
      </c>
      <c r="H16" s="24"/>
      <c r="I16" s="28">
        <v>4</v>
      </c>
      <c r="J16" s="29">
        <v>16</v>
      </c>
      <c r="K16" s="24" t="s">
        <v>103</v>
      </c>
      <c r="M16" s="51">
        <f t="shared" si="0"/>
        <v>0.77</v>
      </c>
      <c r="N16" s="52"/>
      <c r="O16" s="16"/>
      <c r="P16" s="16"/>
      <c r="Q16" s="16"/>
    </row>
    <row r="17" spans="1:17">
      <c r="A17" s="25">
        <v>109</v>
      </c>
      <c r="B17" s="27" t="s">
        <v>106</v>
      </c>
      <c r="C17" s="28">
        <v>320</v>
      </c>
      <c r="D17" s="24" t="s">
        <v>86</v>
      </c>
      <c r="E17" s="24"/>
      <c r="F17" s="28">
        <v>520</v>
      </c>
      <c r="G17" s="24" t="s">
        <v>86</v>
      </c>
      <c r="H17" s="24"/>
      <c r="I17" s="28">
        <v>1</v>
      </c>
      <c r="J17" s="29">
        <v>16</v>
      </c>
      <c r="K17" s="24" t="s">
        <v>103</v>
      </c>
      <c r="M17" s="51">
        <f t="shared" si="0"/>
        <v>0.16639999999999999</v>
      </c>
      <c r="N17" s="52"/>
      <c r="O17" s="16"/>
      <c r="P17" s="16"/>
      <c r="Q17" s="16"/>
    </row>
    <row r="18" spans="1:17">
      <c r="A18" s="25">
        <v>110</v>
      </c>
      <c r="B18" s="27" t="s">
        <v>95</v>
      </c>
      <c r="C18" s="28">
        <v>1588</v>
      </c>
      <c r="D18" s="24" t="s">
        <v>87</v>
      </c>
      <c r="E18" s="24"/>
      <c r="F18" s="28">
        <v>70</v>
      </c>
      <c r="G18" s="24"/>
      <c r="H18" s="24"/>
      <c r="I18" s="28">
        <v>1</v>
      </c>
      <c r="J18" s="29">
        <v>16</v>
      </c>
      <c r="K18" s="24" t="s">
        <v>103</v>
      </c>
      <c r="M18" s="51">
        <f t="shared" si="0"/>
        <v>0.11115999999999999</v>
      </c>
      <c r="N18" s="52"/>
      <c r="O18" s="16"/>
      <c r="P18" s="16"/>
      <c r="Q18" s="16"/>
    </row>
    <row r="19" spans="1:17">
      <c r="A19" s="25">
        <v>111</v>
      </c>
      <c r="B19" s="27" t="s">
        <v>107</v>
      </c>
      <c r="C19" s="28">
        <v>2234</v>
      </c>
      <c r="D19" s="24" t="s">
        <v>86</v>
      </c>
      <c r="E19" s="24"/>
      <c r="F19" s="28">
        <v>631</v>
      </c>
      <c r="G19" s="24" t="s">
        <v>87</v>
      </c>
      <c r="H19" s="24"/>
      <c r="I19" s="28">
        <v>1</v>
      </c>
      <c r="J19" s="29">
        <v>16</v>
      </c>
      <c r="K19" s="24" t="s">
        <v>103</v>
      </c>
      <c r="M19" s="51">
        <f t="shared" si="0"/>
        <v>1.409654</v>
      </c>
      <c r="N19" s="52"/>
      <c r="O19" s="16"/>
      <c r="P19" s="16"/>
      <c r="Q19" s="16"/>
    </row>
    <row r="20" spans="1:17">
      <c r="A20" s="25">
        <v>112</v>
      </c>
      <c r="B20" s="27" t="s">
        <v>108</v>
      </c>
      <c r="C20" s="28">
        <v>568</v>
      </c>
      <c r="D20" s="24" t="s">
        <v>87</v>
      </c>
      <c r="E20" s="24"/>
      <c r="F20" s="28">
        <v>184</v>
      </c>
      <c r="G20" s="24"/>
      <c r="H20" s="24"/>
      <c r="I20" s="28">
        <v>1</v>
      </c>
      <c r="J20" s="29">
        <v>16</v>
      </c>
      <c r="K20" s="24" t="s">
        <v>103</v>
      </c>
      <c r="M20" s="51">
        <f t="shared" si="0"/>
        <v>0.10451199999999999</v>
      </c>
      <c r="N20" s="52"/>
      <c r="O20" s="16"/>
      <c r="P20" s="16"/>
      <c r="Q20" s="16"/>
    </row>
    <row r="21" spans="1:17">
      <c r="A21" s="25">
        <v>113</v>
      </c>
      <c r="B21" s="27" t="s">
        <v>109</v>
      </c>
      <c r="C21" s="28">
        <v>276</v>
      </c>
      <c r="D21" s="24" t="s">
        <v>87</v>
      </c>
      <c r="E21" s="24"/>
      <c r="F21" s="28">
        <v>65</v>
      </c>
      <c r="G21" s="24"/>
      <c r="H21" s="24"/>
      <c r="I21" s="28">
        <v>2</v>
      </c>
      <c r="J21" s="29">
        <v>16</v>
      </c>
      <c r="K21" s="24" t="s">
        <v>103</v>
      </c>
      <c r="M21" s="51">
        <f t="shared" si="0"/>
        <v>3.5880000000000002E-2</v>
      </c>
      <c r="N21" s="52"/>
      <c r="O21" s="16"/>
      <c r="P21" s="16"/>
      <c r="Q21" s="16"/>
    </row>
    <row r="22" spans="1:17">
      <c r="A22" s="25">
        <v>114</v>
      </c>
      <c r="B22" s="27" t="s">
        <v>132</v>
      </c>
      <c r="C22" s="28">
        <v>565</v>
      </c>
      <c r="D22" s="24"/>
      <c r="E22" s="24"/>
      <c r="F22" s="28">
        <v>522</v>
      </c>
      <c r="G22" s="24"/>
      <c r="H22" s="24"/>
      <c r="I22" s="28">
        <v>1</v>
      </c>
      <c r="J22" s="29">
        <v>4</v>
      </c>
      <c r="K22" s="24" t="s">
        <v>110</v>
      </c>
      <c r="M22" s="51"/>
      <c r="N22" s="52">
        <f>C22*F22/1000000</f>
        <v>0.29493000000000003</v>
      </c>
      <c r="O22" s="16"/>
      <c r="P22" s="16"/>
      <c r="Q22" s="16"/>
    </row>
    <row r="23" spans="1:17">
      <c r="A23" s="95">
        <v>115</v>
      </c>
      <c r="B23" s="96" t="s">
        <v>111</v>
      </c>
      <c r="C23" s="48">
        <v>2164</v>
      </c>
      <c r="D23" s="97"/>
      <c r="E23" s="97"/>
      <c r="F23" s="48">
        <v>1618</v>
      </c>
      <c r="G23" s="97"/>
      <c r="H23" s="97"/>
      <c r="I23" s="48">
        <v>1</v>
      </c>
      <c r="J23" s="98">
        <v>3</v>
      </c>
      <c r="K23" s="97" t="s">
        <v>88</v>
      </c>
      <c r="M23" s="16"/>
      <c r="N23" s="52"/>
      <c r="O23" s="16">
        <f>C23*F23*I23/1000000</f>
        <v>3.5013519999999998</v>
      </c>
      <c r="P23" s="16"/>
      <c r="Q23" s="16"/>
    </row>
    <row r="24" spans="1:17">
      <c r="A24" s="99">
        <v>116</v>
      </c>
      <c r="B24" s="27" t="s">
        <v>115</v>
      </c>
      <c r="C24" s="28">
        <v>709</v>
      </c>
      <c r="D24" s="24"/>
      <c r="E24" s="24"/>
      <c r="F24" s="28">
        <v>70</v>
      </c>
      <c r="G24" s="24"/>
      <c r="H24" s="24"/>
      <c r="I24" s="28">
        <v>1</v>
      </c>
      <c r="J24" s="29">
        <v>16</v>
      </c>
      <c r="K24" s="24" t="s">
        <v>116</v>
      </c>
      <c r="M24" s="16"/>
      <c r="N24" s="52"/>
      <c r="O24" s="16"/>
      <c r="P24" s="16"/>
      <c r="Q24" s="16"/>
    </row>
    <row r="25" spans="1:17">
      <c r="A25" s="99">
        <v>117</v>
      </c>
      <c r="B25" s="27" t="s">
        <v>106</v>
      </c>
      <c r="C25" s="28">
        <v>1100</v>
      </c>
      <c r="D25" s="24" t="s">
        <v>121</v>
      </c>
      <c r="E25" s="24" t="s">
        <v>121</v>
      </c>
      <c r="F25" s="28">
        <v>50</v>
      </c>
      <c r="G25" s="24" t="s">
        <v>121</v>
      </c>
      <c r="H25" s="24" t="s">
        <v>121</v>
      </c>
      <c r="I25" s="28">
        <v>1</v>
      </c>
      <c r="J25" s="29">
        <v>16</v>
      </c>
      <c r="K25" s="24" t="s">
        <v>122</v>
      </c>
      <c r="M25" s="16"/>
      <c r="N25" s="52"/>
      <c r="O25" s="16"/>
      <c r="P25" s="16">
        <f>C25*F25*I25/1000000</f>
        <v>5.5E-2</v>
      </c>
      <c r="Q25" s="16"/>
    </row>
    <row r="26" spans="1:17">
      <c r="A26" s="99">
        <v>118</v>
      </c>
      <c r="B26" s="27" t="s">
        <v>106</v>
      </c>
      <c r="C26" s="28">
        <v>900</v>
      </c>
      <c r="D26" s="24" t="s">
        <v>121</v>
      </c>
      <c r="E26" s="24" t="s">
        <v>121</v>
      </c>
      <c r="F26" s="28">
        <v>50</v>
      </c>
      <c r="G26" s="24" t="s">
        <v>121</v>
      </c>
      <c r="H26" s="24" t="s">
        <v>121</v>
      </c>
      <c r="I26" s="28">
        <v>1</v>
      </c>
      <c r="J26" s="29">
        <v>16</v>
      </c>
      <c r="K26" s="24" t="s">
        <v>122</v>
      </c>
      <c r="M26" s="16"/>
      <c r="N26" s="52"/>
      <c r="O26" s="16"/>
      <c r="P26" s="16">
        <f t="shared" ref="P26:P27" si="1">C26*F26*I26/1000000</f>
        <v>4.4999999999999998E-2</v>
      </c>
      <c r="Q26" s="16"/>
    </row>
    <row r="27" spans="1:17">
      <c r="A27" s="99">
        <v>119</v>
      </c>
      <c r="B27" s="27" t="s">
        <v>106</v>
      </c>
      <c r="C27" s="28">
        <v>700</v>
      </c>
      <c r="D27" s="24" t="s">
        <v>121</v>
      </c>
      <c r="E27" s="24" t="s">
        <v>121</v>
      </c>
      <c r="F27" s="28">
        <v>50</v>
      </c>
      <c r="G27" s="24" t="s">
        <v>121</v>
      </c>
      <c r="H27" s="24" t="s">
        <v>121</v>
      </c>
      <c r="I27" s="28">
        <v>1</v>
      </c>
      <c r="J27" s="28">
        <v>16</v>
      </c>
      <c r="K27" s="24" t="s">
        <v>122</v>
      </c>
      <c r="M27" s="16"/>
      <c r="N27" s="16"/>
      <c r="O27" s="16"/>
      <c r="P27" s="16">
        <f t="shared" si="1"/>
        <v>3.5000000000000003E-2</v>
      </c>
      <c r="Q27" s="19"/>
    </row>
    <row r="28" spans="1:17">
      <c r="A28" s="17"/>
      <c r="B28" s="93"/>
      <c r="C28" s="18"/>
      <c r="D28" s="18"/>
      <c r="E28" s="18"/>
      <c r="F28" s="18"/>
      <c r="G28" s="18"/>
      <c r="H28" s="18"/>
      <c r="I28" s="18"/>
      <c r="J28" s="18"/>
      <c r="K28" s="18"/>
      <c r="M28" s="94"/>
      <c r="N28" s="94"/>
      <c r="O28" s="94"/>
      <c r="P28" s="90"/>
      <c r="Q28" s="90"/>
    </row>
    <row r="29" spans="1:17" ht="13.5" thickBot="1">
      <c r="A29" s="17"/>
      <c r="B29" s="93"/>
      <c r="C29" s="18"/>
      <c r="D29" s="18"/>
      <c r="E29" s="18"/>
      <c r="F29" s="18"/>
      <c r="G29" s="18"/>
      <c r="H29" s="18"/>
      <c r="I29" s="18"/>
      <c r="J29" s="18"/>
      <c r="K29" s="18"/>
      <c r="M29" s="94"/>
      <c r="N29" s="94"/>
      <c r="O29" s="94"/>
      <c r="P29" s="90"/>
      <c r="Q29" s="90"/>
    </row>
    <row r="30" spans="1:17" ht="16.5" thickBot="1">
      <c r="B30" s="64" t="s">
        <v>63</v>
      </c>
      <c r="C30" s="20"/>
      <c r="D30" s="20"/>
      <c r="E30" s="20"/>
      <c r="F30" s="20"/>
      <c r="G30" s="20"/>
      <c r="H30" s="20"/>
      <c r="I30" s="21"/>
      <c r="J30" s="21"/>
    </row>
    <row r="31" spans="1:17" ht="16.5" thickBot="1">
      <c r="B31" s="63"/>
      <c r="C31" s="30"/>
      <c r="D31" s="30"/>
      <c r="E31" s="30"/>
      <c r="F31" s="30"/>
      <c r="G31" s="30"/>
      <c r="H31" s="30"/>
    </row>
    <row r="32" spans="1:17" ht="16.5" thickBot="1">
      <c r="A32" s="67" t="s">
        <v>69</v>
      </c>
      <c r="B32" s="120" t="s">
        <v>67</v>
      </c>
      <c r="C32" s="121"/>
      <c r="D32" s="121"/>
      <c r="E32" s="121"/>
      <c r="F32" s="121"/>
      <c r="G32" s="121"/>
      <c r="H32" s="121"/>
      <c r="I32" s="61" t="s">
        <v>64</v>
      </c>
      <c r="J32" s="62" t="s">
        <v>33</v>
      </c>
      <c r="M32" s="43">
        <f>SUM(M9:M31)</f>
        <v>11.585205999999999</v>
      </c>
      <c r="N32" s="44">
        <f>SUM(N9:N31)</f>
        <v>0.29493000000000003</v>
      </c>
      <c r="O32" s="44">
        <f>SUM(O9:O27)</f>
        <v>3.5013519999999998</v>
      </c>
      <c r="P32" s="45">
        <f>SUM(P9:P27)</f>
        <v>0.13500000000000001</v>
      </c>
      <c r="Q32" s="45">
        <f>SUM(Q9:Q27)</f>
        <v>0</v>
      </c>
    </row>
    <row r="33" spans="1:17" ht="15.75" thickBot="1">
      <c r="A33" s="60">
        <v>1</v>
      </c>
      <c r="B33" s="122" t="s">
        <v>112</v>
      </c>
      <c r="C33" s="123"/>
      <c r="D33" s="123"/>
      <c r="E33" s="123"/>
      <c r="F33" s="123"/>
      <c r="G33" s="123"/>
      <c r="H33" s="123"/>
      <c r="I33" s="59" t="s">
        <v>113</v>
      </c>
      <c r="J33" s="82">
        <v>6</v>
      </c>
      <c r="M33" s="46" t="str">
        <f>M8</f>
        <v xml:space="preserve">ДСП слива ламец </v>
      </c>
      <c r="N33" s="47" t="str">
        <f>N8</f>
        <v>стекло бронза сатин</v>
      </c>
      <c r="O33" s="47" t="str">
        <f>O8</f>
        <v>ДВП белое</v>
      </c>
      <c r="P33" s="48" t="str">
        <f>P8</f>
        <v>ДСП дуб родос светлый</v>
      </c>
      <c r="Q33" s="47">
        <f>Q8</f>
        <v>0</v>
      </c>
    </row>
    <row r="34" spans="1:17" ht="19.5" customHeight="1" thickBot="1">
      <c r="A34" s="60">
        <v>2</v>
      </c>
      <c r="B34" s="112" t="s">
        <v>99</v>
      </c>
      <c r="C34" s="113"/>
      <c r="D34" s="113"/>
      <c r="E34" s="113"/>
      <c r="F34" s="113"/>
      <c r="G34" s="113"/>
      <c r="H34" s="114"/>
      <c r="I34" s="34" t="s">
        <v>113</v>
      </c>
      <c r="J34" s="83">
        <v>1</v>
      </c>
      <c r="M34" s="49">
        <f>M32*1.1</f>
        <v>12.7437266</v>
      </c>
      <c r="N34" s="50">
        <f>N32*1.1</f>
        <v>0.32442300000000007</v>
      </c>
      <c r="O34" s="50">
        <f>O32*1.1</f>
        <v>3.8514872000000002</v>
      </c>
      <c r="P34" s="50">
        <f>P32*1.1</f>
        <v>0.14850000000000002</v>
      </c>
      <c r="Q34" s="49">
        <f>Q32*1.1</f>
        <v>0</v>
      </c>
    </row>
    <row r="35" spans="1:17" ht="15">
      <c r="A35" s="60">
        <v>3</v>
      </c>
      <c r="B35" s="118" t="s">
        <v>114</v>
      </c>
      <c r="C35" s="118"/>
      <c r="D35" s="118"/>
      <c r="E35" s="118"/>
      <c r="F35" s="118"/>
      <c r="G35" s="118"/>
      <c r="H35" s="118"/>
      <c r="I35" s="34" t="s">
        <v>113</v>
      </c>
      <c r="J35" s="83">
        <v>10</v>
      </c>
    </row>
    <row r="36" spans="1:17" ht="15">
      <c r="A36" s="60">
        <v>4</v>
      </c>
      <c r="B36" s="118" t="s">
        <v>117</v>
      </c>
      <c r="C36" s="118"/>
      <c r="D36" s="118"/>
      <c r="E36" s="118"/>
      <c r="F36" s="118"/>
      <c r="G36" s="118"/>
      <c r="H36" s="118"/>
      <c r="I36" s="34" t="s">
        <v>113</v>
      </c>
      <c r="J36" s="34">
        <v>1</v>
      </c>
    </row>
    <row r="37" spans="1:17" ht="15">
      <c r="A37" s="60">
        <v>5</v>
      </c>
      <c r="B37" s="118" t="s">
        <v>91</v>
      </c>
      <c r="C37" s="118"/>
      <c r="D37" s="118"/>
      <c r="E37" s="118"/>
      <c r="F37" s="118"/>
      <c r="G37" s="118"/>
      <c r="H37" s="118"/>
      <c r="I37" s="34" t="s">
        <v>113</v>
      </c>
      <c r="J37" s="34">
        <v>8</v>
      </c>
    </row>
    <row r="38" spans="1:17" ht="15">
      <c r="A38" s="60">
        <v>6</v>
      </c>
      <c r="B38" s="118" t="s">
        <v>118</v>
      </c>
      <c r="C38" s="118"/>
      <c r="D38" s="118"/>
      <c r="E38" s="118"/>
      <c r="F38" s="118"/>
      <c r="G38" s="118"/>
      <c r="H38" s="118"/>
      <c r="I38" s="34" t="s">
        <v>113</v>
      </c>
      <c r="J38" s="34">
        <v>3</v>
      </c>
    </row>
    <row r="39" spans="1:17" ht="15">
      <c r="A39" s="60">
        <v>7</v>
      </c>
      <c r="B39" s="111" t="s">
        <v>119</v>
      </c>
      <c r="C39" s="109"/>
      <c r="D39" s="109"/>
      <c r="E39" s="109"/>
      <c r="F39" s="109"/>
      <c r="G39" s="109"/>
      <c r="H39" s="110"/>
      <c r="I39" s="34" t="s">
        <v>113</v>
      </c>
      <c r="J39" s="34">
        <v>2</v>
      </c>
    </row>
    <row r="40" spans="1:17" ht="46.5" customHeight="1">
      <c r="A40" s="60">
        <v>8</v>
      </c>
      <c r="B40" s="112" t="s">
        <v>133</v>
      </c>
      <c r="C40" s="113"/>
      <c r="D40" s="113"/>
      <c r="E40" s="113"/>
      <c r="F40" s="113"/>
      <c r="G40" s="113"/>
      <c r="H40" s="114"/>
      <c r="I40" s="34"/>
      <c r="J40" s="34"/>
    </row>
    <row r="41" spans="1:17" ht="15">
      <c r="A41" s="60">
        <v>9</v>
      </c>
      <c r="B41" s="111" t="s">
        <v>131</v>
      </c>
      <c r="C41" s="109"/>
      <c r="D41" s="109"/>
      <c r="E41" s="109"/>
      <c r="F41" s="109"/>
      <c r="G41" s="109"/>
      <c r="H41" s="110"/>
      <c r="I41" s="34" t="s">
        <v>113</v>
      </c>
      <c r="J41" s="34">
        <v>8</v>
      </c>
    </row>
    <row r="42" spans="1:17" ht="15.75" thickBot="1">
      <c r="A42" s="60">
        <v>10</v>
      </c>
      <c r="B42" s="111"/>
      <c r="C42" s="109"/>
      <c r="D42" s="109"/>
      <c r="E42" s="109"/>
      <c r="F42" s="109"/>
      <c r="G42" s="109"/>
      <c r="H42" s="110"/>
      <c r="I42" s="58"/>
      <c r="J42" s="58"/>
    </row>
    <row r="43" spans="1:17" ht="16.5" thickBot="1">
      <c r="A43" s="67" t="s">
        <v>69</v>
      </c>
      <c r="B43" s="120" t="s">
        <v>66</v>
      </c>
      <c r="C43" s="121"/>
      <c r="D43" s="121"/>
      <c r="E43" s="121"/>
      <c r="F43" s="121"/>
      <c r="G43" s="121"/>
      <c r="H43" s="121"/>
      <c r="I43" s="61" t="s">
        <v>64</v>
      </c>
      <c r="J43" s="62" t="s">
        <v>33</v>
      </c>
    </row>
    <row r="44" spans="1:17" ht="15">
      <c r="A44" s="66">
        <v>1</v>
      </c>
      <c r="B44" s="122" t="s">
        <v>123</v>
      </c>
      <c r="C44" s="123"/>
      <c r="D44" s="123"/>
      <c r="E44" s="123"/>
      <c r="F44" s="123"/>
      <c r="G44" s="123"/>
      <c r="H44" s="123"/>
      <c r="I44" s="59" t="s">
        <v>113</v>
      </c>
      <c r="J44" s="82">
        <v>150</v>
      </c>
    </row>
    <row r="45" spans="1:17" ht="15">
      <c r="A45" s="65">
        <v>2</v>
      </c>
      <c r="B45" s="116" t="s">
        <v>124</v>
      </c>
      <c r="C45" s="117"/>
      <c r="D45" s="117"/>
      <c r="E45" s="117"/>
      <c r="F45" s="117"/>
      <c r="G45" s="117"/>
      <c r="H45" s="117"/>
      <c r="I45" s="59" t="s">
        <v>113</v>
      </c>
      <c r="J45" s="83">
        <v>50</v>
      </c>
    </row>
    <row r="46" spans="1:17" ht="15">
      <c r="A46" s="65">
        <v>3</v>
      </c>
      <c r="B46" s="110" t="s">
        <v>125</v>
      </c>
      <c r="C46" s="118"/>
      <c r="D46" s="118"/>
      <c r="E46" s="118"/>
      <c r="F46" s="118"/>
      <c r="G46" s="118"/>
      <c r="H46" s="118"/>
      <c r="I46" s="59" t="s">
        <v>113</v>
      </c>
      <c r="J46" s="83">
        <v>50</v>
      </c>
    </row>
    <row r="47" spans="1:17" ht="15">
      <c r="A47" s="65">
        <v>4</v>
      </c>
      <c r="B47" s="111" t="s">
        <v>126</v>
      </c>
      <c r="C47" s="109"/>
      <c r="D47" s="109"/>
      <c r="E47" s="109"/>
      <c r="F47" s="109"/>
      <c r="G47" s="109"/>
      <c r="H47" s="110"/>
      <c r="I47" s="59" t="s">
        <v>113</v>
      </c>
      <c r="J47" s="34">
        <v>50</v>
      </c>
    </row>
    <row r="48" spans="1:17" ht="15">
      <c r="A48" s="65">
        <v>5</v>
      </c>
      <c r="B48" s="111" t="s">
        <v>127</v>
      </c>
      <c r="C48" s="109"/>
      <c r="D48" s="109"/>
      <c r="E48" s="109"/>
      <c r="F48" s="109"/>
      <c r="G48" s="109"/>
      <c r="H48" s="110"/>
      <c r="I48" s="59" t="s">
        <v>113</v>
      </c>
      <c r="J48" s="34">
        <v>100</v>
      </c>
    </row>
    <row r="49" spans="1:10" ht="15">
      <c r="A49" s="65">
        <v>6</v>
      </c>
      <c r="B49" s="111" t="s">
        <v>128</v>
      </c>
      <c r="C49" s="109"/>
      <c r="D49" s="109"/>
      <c r="E49" s="109"/>
      <c r="F49" s="109"/>
      <c r="G49" s="109"/>
      <c r="H49" s="110"/>
      <c r="I49" s="59" t="s">
        <v>113</v>
      </c>
      <c r="J49" s="34">
        <v>50</v>
      </c>
    </row>
    <row r="50" spans="1:10" ht="15">
      <c r="A50" s="65">
        <v>7</v>
      </c>
      <c r="B50" s="124" t="s">
        <v>129</v>
      </c>
      <c r="C50" s="125"/>
      <c r="D50" s="125"/>
      <c r="E50" s="125"/>
      <c r="F50" s="125"/>
      <c r="G50" s="125"/>
      <c r="H50" s="125"/>
      <c r="I50" s="83" t="s">
        <v>113</v>
      </c>
      <c r="J50" s="83">
        <v>10</v>
      </c>
    </row>
    <row r="51" spans="1:10" ht="15">
      <c r="A51" s="65">
        <v>8</v>
      </c>
      <c r="B51" s="109" t="s">
        <v>130</v>
      </c>
      <c r="C51" s="109"/>
      <c r="D51" s="109"/>
      <c r="E51" s="109"/>
      <c r="F51" s="109"/>
      <c r="G51" s="109"/>
      <c r="H51" s="110"/>
      <c r="I51" s="83" t="s">
        <v>113</v>
      </c>
      <c r="J51" s="34">
        <v>30</v>
      </c>
    </row>
    <row r="52" spans="1:10" ht="15">
      <c r="A52" s="65">
        <v>9</v>
      </c>
      <c r="B52" s="109"/>
      <c r="C52" s="109"/>
      <c r="D52" s="109"/>
      <c r="E52" s="109"/>
      <c r="F52" s="109"/>
      <c r="G52" s="109"/>
      <c r="H52" s="110"/>
      <c r="I52" s="83"/>
      <c r="J52" s="34"/>
    </row>
    <row r="54" spans="1:10" ht="18.600000000000001" customHeight="1">
      <c r="B54" s="115"/>
      <c r="C54" s="115"/>
      <c r="D54" s="115"/>
      <c r="E54" s="115"/>
      <c r="F54" s="115"/>
      <c r="G54" s="115"/>
      <c r="H54" s="115"/>
      <c r="I54" s="22"/>
      <c r="J54" s="23"/>
    </row>
    <row r="55" spans="1:10" ht="15">
      <c r="B55" s="115"/>
      <c r="C55" s="115"/>
      <c r="D55" s="115"/>
      <c r="E55" s="115"/>
      <c r="F55" s="115"/>
      <c r="G55" s="115"/>
      <c r="H55" s="115"/>
      <c r="I55" s="22"/>
      <c r="J55" s="23"/>
    </row>
    <row r="56" spans="1:10" ht="15">
      <c r="B56" s="115"/>
      <c r="C56" s="115"/>
      <c r="D56" s="115"/>
      <c r="E56" s="115"/>
      <c r="F56" s="115"/>
      <c r="G56" s="115"/>
      <c r="H56" s="115"/>
      <c r="I56" s="22"/>
      <c r="J56" s="23"/>
    </row>
    <row r="57" spans="1:10" ht="15">
      <c r="B57" s="115"/>
      <c r="C57" s="115"/>
      <c r="D57" s="115"/>
      <c r="E57" s="115"/>
      <c r="F57" s="115"/>
      <c r="G57" s="115"/>
      <c r="H57" s="115"/>
      <c r="I57" s="22"/>
      <c r="J57" s="23"/>
    </row>
    <row r="58" spans="1:10" ht="15">
      <c r="B58" s="115"/>
      <c r="C58" s="115"/>
      <c r="D58" s="115"/>
      <c r="E58" s="115"/>
      <c r="F58" s="115"/>
      <c r="G58" s="115"/>
      <c r="H58" s="115"/>
      <c r="I58" s="22"/>
      <c r="J58" s="23"/>
    </row>
  </sheetData>
  <sheetProtection selectLockedCells="1" selectUnlockedCells="1"/>
  <mergeCells count="35">
    <mergeCell ref="C7:H7"/>
    <mergeCell ref="A1:E2"/>
    <mergeCell ref="F1:H2"/>
    <mergeCell ref="H4:J4"/>
    <mergeCell ref="D5:F5"/>
    <mergeCell ref="H5:J5"/>
    <mergeCell ref="D4:F4"/>
    <mergeCell ref="B52:H52"/>
    <mergeCell ref="B45:H45"/>
    <mergeCell ref="B46:H46"/>
    <mergeCell ref="I7:J7"/>
    <mergeCell ref="B43:H43"/>
    <mergeCell ref="B36:H36"/>
    <mergeCell ref="B35:H35"/>
    <mergeCell ref="B34:H34"/>
    <mergeCell ref="B33:H33"/>
    <mergeCell ref="B32:H32"/>
    <mergeCell ref="B37:H37"/>
    <mergeCell ref="B44:H44"/>
    <mergeCell ref="B41:H41"/>
    <mergeCell ref="B38:H38"/>
    <mergeCell ref="B50:H50"/>
    <mergeCell ref="A7:B7"/>
    <mergeCell ref="B58:H58"/>
    <mergeCell ref="B54:H54"/>
    <mergeCell ref="B55:H55"/>
    <mergeCell ref="B56:H56"/>
    <mergeCell ref="B57:H57"/>
    <mergeCell ref="B51:H51"/>
    <mergeCell ref="B49:H49"/>
    <mergeCell ref="B40:H40"/>
    <mergeCell ref="B39:H39"/>
    <mergeCell ref="B47:H47"/>
    <mergeCell ref="B48:H48"/>
    <mergeCell ref="B42:H42"/>
  </mergeCells>
  <pageMargins left="0.27569444444444446" right="0.39374999999999999" top="0.39374999999999999" bottom="0.39374999999999999" header="0.51180555555555551" footer="0.51180555555555551"/>
  <pageSetup paperSize="9" scale="92" firstPageNumber="0" orientation="portrait" horizontalDpi="300" verticalDpi="300" r:id="rId1"/>
  <headerFooter alignWithMargins="0"/>
  <rowBreaks count="1" manualBreakCount="1">
    <brk id="52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2" tint="-0.89999084444715716"/>
  </sheetPr>
  <dimension ref="A1:L19"/>
  <sheetViews>
    <sheetView view="pageBreakPreview" topLeftCell="A16" zoomScaleNormal="140" zoomScaleSheetLayoutView="100" workbookViewId="0">
      <selection activeCell="I31" sqref="I31"/>
    </sheetView>
  </sheetViews>
  <sheetFormatPr defaultColWidth="11.5703125" defaultRowHeight="12.75"/>
  <cols>
    <col min="1" max="1" width="11.5703125" customWidth="1"/>
    <col min="3" max="3" width="7.140625" customWidth="1"/>
    <col min="4" max="4" width="7.5703125" customWidth="1"/>
    <col min="5" max="5" width="5.7109375" customWidth="1"/>
    <col min="6" max="6" width="4.7109375" customWidth="1"/>
    <col min="8" max="8" width="7" customWidth="1"/>
    <col min="10" max="10" width="4.5703125" customWidth="1"/>
    <col min="11" max="11" width="6.5703125" customWidth="1"/>
    <col min="12" max="12" width="19" customWidth="1"/>
  </cols>
  <sheetData>
    <row r="1" spans="1:12">
      <c r="A1" s="137" t="s">
        <v>25</v>
      </c>
      <c r="B1" s="137"/>
      <c r="C1" s="137"/>
      <c r="D1" s="137"/>
      <c r="E1" s="137"/>
      <c r="F1" s="137"/>
      <c r="G1" s="137"/>
      <c r="H1" s="137"/>
      <c r="I1" s="137"/>
      <c r="J1" s="138" t="e">
        <f>#REF!</f>
        <v>#REF!</v>
      </c>
      <c r="K1" s="138"/>
      <c r="L1" s="138"/>
    </row>
    <row r="2" spans="1:12">
      <c r="A2" s="137"/>
      <c r="B2" s="137"/>
      <c r="C2" s="137"/>
      <c r="D2" s="137"/>
      <c r="E2" s="137"/>
      <c r="F2" s="137"/>
      <c r="G2" s="137"/>
      <c r="H2" s="137"/>
      <c r="I2" s="137"/>
      <c r="J2" s="138"/>
      <c r="K2" s="138"/>
      <c r="L2" s="138"/>
    </row>
    <row r="3" spans="1:12">
      <c r="A3" s="139" t="s">
        <v>26</v>
      </c>
      <c r="B3" s="139"/>
      <c r="C3" s="139"/>
      <c r="D3" s="139"/>
      <c r="E3" s="139"/>
      <c r="F3" s="139"/>
      <c r="G3" s="139"/>
      <c r="H3" s="139"/>
      <c r="I3" s="139"/>
      <c r="J3" s="9"/>
      <c r="K3" s="9"/>
      <c r="L3" s="9"/>
    </row>
    <row r="4" spans="1:12">
      <c r="A4" s="139"/>
      <c r="B4" s="139"/>
      <c r="C4" s="139"/>
      <c r="D4" s="139"/>
      <c r="E4" s="139"/>
      <c r="F4" s="139"/>
      <c r="G4" s="139"/>
      <c r="H4" s="139"/>
      <c r="I4" s="139"/>
      <c r="J4" s="9"/>
      <c r="K4" s="9"/>
      <c r="L4" s="9"/>
    </row>
    <row r="5" spans="1:12" ht="18">
      <c r="A5" s="10"/>
      <c r="B5" s="9"/>
      <c r="C5" s="9"/>
      <c r="D5" s="9"/>
      <c r="E5" s="9"/>
      <c r="F5" s="9"/>
      <c r="G5" s="11"/>
      <c r="H5" s="11"/>
      <c r="I5" s="9"/>
      <c r="J5" s="9"/>
      <c r="K5" s="9"/>
      <c r="L5" s="9"/>
    </row>
    <row r="6" spans="1:12" ht="15.6" customHeight="1">
      <c r="A6" s="140" t="s">
        <v>27</v>
      </c>
      <c r="B6" s="140"/>
      <c r="C6" s="141" t="s">
        <v>28</v>
      </c>
      <c r="D6" s="141"/>
      <c r="E6" s="141"/>
      <c r="F6" s="141"/>
      <c r="G6" s="141"/>
      <c r="H6" s="141"/>
      <c r="I6" s="141" t="s">
        <v>29</v>
      </c>
      <c r="J6" s="141"/>
      <c r="K6" s="140">
        <v>1</v>
      </c>
      <c r="L6" s="140"/>
    </row>
    <row r="7" spans="1:12" ht="13.5" customHeight="1">
      <c r="A7" s="135" t="s">
        <v>30</v>
      </c>
      <c r="B7" s="136" t="s">
        <v>31</v>
      </c>
      <c r="C7" s="133" t="s">
        <v>32</v>
      </c>
      <c r="D7" s="133"/>
      <c r="E7" s="133"/>
      <c r="F7" s="136" t="s">
        <v>33</v>
      </c>
      <c r="G7" s="134" t="s">
        <v>34</v>
      </c>
      <c r="H7" s="134"/>
      <c r="I7" s="133" t="s">
        <v>35</v>
      </c>
      <c r="J7" s="133" t="s">
        <v>36</v>
      </c>
      <c r="K7" s="133"/>
      <c r="L7" s="133" t="s">
        <v>37</v>
      </c>
    </row>
    <row r="8" spans="1:12" ht="13.5" customHeight="1">
      <c r="A8" s="135"/>
      <c r="B8" s="136"/>
      <c r="C8" s="31" t="s">
        <v>38</v>
      </c>
      <c r="D8" s="31" t="s">
        <v>39</v>
      </c>
      <c r="E8" s="31" t="s">
        <v>40</v>
      </c>
      <c r="F8" s="136"/>
      <c r="G8" s="134" t="s">
        <v>41</v>
      </c>
      <c r="H8" s="134"/>
      <c r="I8" s="133"/>
      <c r="J8" s="32" t="s">
        <v>42</v>
      </c>
      <c r="K8" s="32" t="s">
        <v>43</v>
      </c>
      <c r="L8" s="133"/>
    </row>
    <row r="9" spans="1:12" ht="25.5" customHeight="1">
      <c r="A9" s="40" t="s">
        <v>65</v>
      </c>
      <c r="B9" s="41" t="str">
        <f>Спецификация!B9</f>
        <v>крыша фрез</v>
      </c>
      <c r="C9" s="37">
        <f>Спецификация!C9</f>
        <v>2570</v>
      </c>
      <c r="D9" s="37">
        <f>Спецификация!F9</f>
        <v>550</v>
      </c>
      <c r="E9" s="37">
        <f>Спецификация!J9</f>
        <v>16</v>
      </c>
      <c r="F9" s="37">
        <f>Спецификация!I9</f>
        <v>1</v>
      </c>
      <c r="G9" s="142" t="s">
        <v>75</v>
      </c>
      <c r="H9" s="142"/>
      <c r="I9" s="78" t="s">
        <v>74</v>
      </c>
      <c r="J9" s="39"/>
      <c r="K9" s="38" t="s">
        <v>82</v>
      </c>
      <c r="L9" s="78" t="s">
        <v>83</v>
      </c>
    </row>
    <row r="10" spans="1:12" ht="25.5" customHeight="1">
      <c r="A10" s="40" t="s">
        <v>70</v>
      </c>
      <c r="B10" s="41" t="str">
        <f>Спецификация!B10</f>
        <v>дно</v>
      </c>
      <c r="C10" s="78">
        <f>Спецификация!C10</f>
        <v>1588</v>
      </c>
      <c r="D10" s="78">
        <f>Спецификация!F10</f>
        <v>550</v>
      </c>
      <c r="E10" s="78">
        <f>Спецификация!J10</f>
        <v>16</v>
      </c>
      <c r="F10" s="78">
        <f>Спецификация!I10</f>
        <v>1</v>
      </c>
      <c r="G10" s="142" t="s">
        <v>75</v>
      </c>
      <c r="H10" s="142"/>
      <c r="I10" s="78" t="s">
        <v>74</v>
      </c>
      <c r="J10" s="39"/>
      <c r="K10" s="38" t="s">
        <v>82</v>
      </c>
      <c r="L10" s="78" t="s">
        <v>83</v>
      </c>
    </row>
    <row r="11" spans="1:12" ht="25.5" customHeight="1">
      <c r="A11" s="40" t="s">
        <v>71</v>
      </c>
      <c r="B11" s="41" t="str">
        <f>Спецификация!B11</f>
        <v>боковина</v>
      </c>
      <c r="C11" s="78">
        <f>Спецификация!C11</f>
        <v>2234</v>
      </c>
      <c r="D11" s="78">
        <f>Спецификация!F11</f>
        <v>550</v>
      </c>
      <c r="E11" s="78">
        <f>Спецификация!J11</f>
        <v>16</v>
      </c>
      <c r="F11" s="78">
        <f>Спецификация!I11</f>
        <v>2</v>
      </c>
      <c r="G11" s="142" t="s">
        <v>75</v>
      </c>
      <c r="H11" s="142"/>
      <c r="I11" s="78" t="s">
        <v>74</v>
      </c>
      <c r="J11" s="39"/>
      <c r="K11" s="38" t="s">
        <v>82</v>
      </c>
      <c r="L11" s="78" t="s">
        <v>83</v>
      </c>
    </row>
    <row r="12" spans="1:12" ht="25.5" customHeight="1">
      <c r="A12" s="40" t="s">
        <v>72</v>
      </c>
      <c r="B12" s="41" t="str">
        <f>Спецификация!B12</f>
        <v>перегородка</v>
      </c>
      <c r="C12" s="78">
        <f>Спецификация!C12</f>
        <v>2148</v>
      </c>
      <c r="D12" s="78">
        <f>Спецификация!F12</f>
        <v>450</v>
      </c>
      <c r="E12" s="78">
        <f>Спецификация!J12</f>
        <v>16</v>
      </c>
      <c r="F12" s="78">
        <f>Спецификация!I12</f>
        <v>1</v>
      </c>
      <c r="G12" s="142" t="s">
        <v>75</v>
      </c>
      <c r="H12" s="142"/>
      <c r="I12" s="78" t="s">
        <v>74</v>
      </c>
      <c r="J12" s="39"/>
      <c r="K12" s="38" t="s">
        <v>82</v>
      </c>
      <c r="L12" s="78" t="s">
        <v>84</v>
      </c>
    </row>
    <row r="13" spans="1:12" ht="25.5" customHeight="1">
      <c r="A13" s="40" t="s">
        <v>73</v>
      </c>
      <c r="B13" s="41" t="str">
        <f>Спецификация!B13</f>
        <v>полка</v>
      </c>
      <c r="C13" s="78">
        <f>Спецификация!C13</f>
        <v>972</v>
      </c>
      <c r="D13" s="78">
        <f>Спецификация!F13</f>
        <v>450</v>
      </c>
      <c r="E13" s="78">
        <f>Спецификация!J13</f>
        <v>16</v>
      </c>
      <c r="F13" s="78">
        <f>Спецификация!I13</f>
        <v>2</v>
      </c>
      <c r="G13" s="142" t="s">
        <v>75</v>
      </c>
      <c r="H13" s="142"/>
      <c r="I13" s="78" t="s">
        <v>74</v>
      </c>
      <c r="J13" s="39"/>
      <c r="K13" s="38" t="s">
        <v>82</v>
      </c>
      <c r="L13" s="78" t="s">
        <v>84</v>
      </c>
    </row>
    <row r="14" spans="1:12" ht="25.5" customHeight="1">
      <c r="A14" s="40" t="s">
        <v>76</v>
      </c>
      <c r="B14" s="41" t="str">
        <f>Спецификация!B14</f>
        <v>полка</v>
      </c>
      <c r="C14" s="78">
        <f>Спецификация!C14</f>
        <v>600</v>
      </c>
      <c r="D14" s="78">
        <f>Спецификация!F14</f>
        <v>450</v>
      </c>
      <c r="E14" s="78">
        <f>Спецификация!J14</f>
        <v>16</v>
      </c>
      <c r="F14" s="78">
        <f>Спецификация!I14</f>
        <v>6</v>
      </c>
      <c r="G14" s="142" t="s">
        <v>75</v>
      </c>
      <c r="H14" s="142"/>
      <c r="I14" s="78" t="s">
        <v>74</v>
      </c>
      <c r="J14" s="39"/>
      <c r="K14" s="38" t="s">
        <v>82</v>
      </c>
      <c r="L14" s="78" t="s">
        <v>83</v>
      </c>
    </row>
    <row r="15" spans="1:12" ht="25.5" customHeight="1">
      <c r="A15" s="40" t="s">
        <v>77</v>
      </c>
      <c r="B15" s="41" t="str">
        <f>Спецификация!B15</f>
        <v>зад стенка</v>
      </c>
      <c r="C15" s="78">
        <f>Спецификация!C15</f>
        <v>2234</v>
      </c>
      <c r="D15" s="78">
        <f>Спецификация!F15</f>
        <v>350</v>
      </c>
      <c r="E15" s="78">
        <f>Спецификация!J15</f>
        <v>16</v>
      </c>
      <c r="F15" s="78">
        <f>Спецификация!I15</f>
        <v>1</v>
      </c>
      <c r="G15" s="142" t="s">
        <v>75</v>
      </c>
      <c r="H15" s="142"/>
      <c r="I15" s="78" t="s">
        <v>74</v>
      </c>
      <c r="J15" s="39"/>
      <c r="K15" s="38" t="s">
        <v>82</v>
      </c>
      <c r="L15" s="78" t="s">
        <v>84</v>
      </c>
    </row>
    <row r="16" spans="1:12" ht="25.5" customHeight="1">
      <c r="A16" s="40" t="s">
        <v>78</v>
      </c>
      <c r="B16" s="41" t="str">
        <f>Спецификация!B16</f>
        <v>полка фрез</v>
      </c>
      <c r="C16" s="78">
        <f>Спецификация!C16</f>
        <v>350</v>
      </c>
      <c r="D16" s="78">
        <f>Спецификация!F16</f>
        <v>550</v>
      </c>
      <c r="E16" s="78">
        <f>Спецификация!J16</f>
        <v>16</v>
      </c>
      <c r="F16" s="78">
        <f>Спецификация!I16</f>
        <v>4</v>
      </c>
      <c r="G16" s="142" t="s">
        <v>75</v>
      </c>
      <c r="H16" s="142"/>
      <c r="I16" s="78" t="s">
        <v>74</v>
      </c>
      <c r="J16" s="39"/>
      <c r="K16" s="38" t="s">
        <v>82</v>
      </c>
      <c r="L16" s="78" t="s">
        <v>84</v>
      </c>
    </row>
    <row r="17" spans="1:12" ht="25.5" customHeight="1">
      <c r="A17" s="40" t="s">
        <v>79</v>
      </c>
      <c r="B17" s="41" t="str">
        <f>Спецификация!B17</f>
        <v>полка фрез</v>
      </c>
      <c r="C17" s="78">
        <f>Спецификация!C17</f>
        <v>320</v>
      </c>
      <c r="D17" s="78">
        <f>Спецификация!F17</f>
        <v>520</v>
      </c>
      <c r="E17" s="78">
        <f>Спецификация!J17</f>
        <v>16</v>
      </c>
      <c r="F17" s="78">
        <f>Спецификация!I17</f>
        <v>1</v>
      </c>
      <c r="G17" s="142" t="s">
        <v>75</v>
      </c>
      <c r="H17" s="142"/>
      <c r="I17" s="78" t="s">
        <v>74</v>
      </c>
      <c r="J17" s="39"/>
      <c r="K17" s="38" t="s">
        <v>82</v>
      </c>
      <c r="L17" s="78" t="s">
        <v>84</v>
      </c>
    </row>
    <row r="18" spans="1:12" ht="25.5" customHeight="1">
      <c r="A18" s="40" t="s">
        <v>80</v>
      </c>
      <c r="B18" s="41" t="str">
        <f>Спецификация!B18</f>
        <v>цоколь</v>
      </c>
      <c r="C18" s="78">
        <f>Спецификация!C18</f>
        <v>1588</v>
      </c>
      <c r="D18" s="78">
        <f>Спецификация!F18</f>
        <v>70</v>
      </c>
      <c r="E18" s="78">
        <f>Спецификация!J18</f>
        <v>16</v>
      </c>
      <c r="F18" s="78">
        <f>Спецификация!I18</f>
        <v>1</v>
      </c>
      <c r="G18" s="142" t="s">
        <v>75</v>
      </c>
      <c r="H18" s="142"/>
      <c r="I18" s="78" t="s">
        <v>74</v>
      </c>
      <c r="J18" s="39"/>
      <c r="K18" s="38" t="s">
        <v>82</v>
      </c>
      <c r="L18" s="78" t="s">
        <v>83</v>
      </c>
    </row>
    <row r="19" spans="1:12" ht="25.5" customHeight="1">
      <c r="A19" s="40" t="s">
        <v>81</v>
      </c>
      <c r="B19" s="41" t="e">
        <f>#REF!</f>
        <v>#REF!</v>
      </c>
      <c r="C19" s="78" t="e">
        <f>#REF!</f>
        <v>#REF!</v>
      </c>
      <c r="D19" s="78" t="e">
        <f>#REF!</f>
        <v>#REF!</v>
      </c>
      <c r="E19" s="78" t="e">
        <f>#REF!</f>
        <v>#REF!</v>
      </c>
      <c r="F19" s="78" t="e">
        <f>#REF!</f>
        <v>#REF!</v>
      </c>
      <c r="G19" s="142" t="s">
        <v>75</v>
      </c>
      <c r="H19" s="142"/>
      <c r="I19" s="78" t="s">
        <v>74</v>
      </c>
      <c r="J19" s="39"/>
      <c r="K19" s="38" t="s">
        <v>82</v>
      </c>
      <c r="L19" s="78" t="s">
        <v>84</v>
      </c>
    </row>
  </sheetData>
  <sheetProtection selectLockedCells="1" selectUnlockedCells="1"/>
  <mergeCells count="27">
    <mergeCell ref="G19:H19"/>
    <mergeCell ref="G12:H12"/>
    <mergeCell ref="I7:I8"/>
    <mergeCell ref="G11:H11"/>
    <mergeCell ref="G10:H10"/>
    <mergeCell ref="G9:H9"/>
    <mergeCell ref="G18:H18"/>
    <mergeCell ref="G17:H17"/>
    <mergeCell ref="G16:H16"/>
    <mergeCell ref="G15:H15"/>
    <mergeCell ref="G14:H14"/>
    <mergeCell ref="G13:H13"/>
    <mergeCell ref="A1:I2"/>
    <mergeCell ref="J1:L2"/>
    <mergeCell ref="A3:I4"/>
    <mergeCell ref="A6:B6"/>
    <mergeCell ref="C6:H6"/>
    <mergeCell ref="I6:J6"/>
    <mergeCell ref="K6:L6"/>
    <mergeCell ref="J7:K7"/>
    <mergeCell ref="L7:L8"/>
    <mergeCell ref="G8:H8"/>
    <mergeCell ref="A7:A8"/>
    <mergeCell ref="B7:B8"/>
    <mergeCell ref="C7:E7"/>
    <mergeCell ref="F7:F8"/>
    <mergeCell ref="G7:H7"/>
  </mergeCells>
  <pageMargins left="0.78749999999999998" right="0.78749999999999998" top="0.78749999999999998" bottom="0.78749999999999998" header="0.51180555555555551" footer="0.51180555555555551"/>
  <pageSetup paperSize="9" scale="62" firstPageNumber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Сопроводительный лист</vt:lpstr>
      <vt:lpstr>требования</vt:lpstr>
      <vt:lpstr>Спецификация</vt:lpstr>
      <vt:lpstr>Детали МДФ</vt:lpstr>
      <vt:lpstr>_1Excel_BuiltIn_Print_Area_3_1_1_1</vt:lpstr>
      <vt:lpstr>Excel_BuiltIn_Print_Area_1_1</vt:lpstr>
      <vt:lpstr>Excel_BuiltIn_Print_Area_1_1_1</vt:lpstr>
      <vt:lpstr>требования!Excel_BuiltIn_Print_Area_2</vt:lpstr>
      <vt:lpstr>требования!Excel_BuiltIn_Print_Area_2_1</vt:lpstr>
      <vt:lpstr>требования!Excel_BuiltIn_Print_Area_2_1_1</vt:lpstr>
      <vt:lpstr>Excel_BuiltIn_Print_Area_3_1</vt:lpstr>
      <vt:lpstr>Excel_BuiltIn_Print_Area_3_1_1</vt:lpstr>
      <vt:lpstr>Excel_BuiltIn_Print_Area_3_1_1_1</vt:lpstr>
      <vt:lpstr>'Детали МДФ'!Область_печати</vt:lpstr>
      <vt:lpstr>'Сопроводительный лист'!Область_печати</vt:lpstr>
      <vt:lpstr>Спецификация!Область_печати</vt:lpstr>
      <vt:lpstr>требования!Область_печати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LEKS</cp:lastModifiedBy>
  <cp:lastPrinted>2010-11-29T11:30:02Z</cp:lastPrinted>
  <dcterms:created xsi:type="dcterms:W3CDTF">2010-09-22T12:49:43Z</dcterms:created>
  <dcterms:modified xsi:type="dcterms:W3CDTF">2012-02-15T18:30:23Z</dcterms:modified>
</cp:coreProperties>
</file>